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OPĆI PODACI" sheetId="1" r:id="rId1"/>
    <sheet name="Bilanca" sheetId="2" r:id="rId2"/>
    <sheet name="RDG 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PODACI'!$A$1:$I$82</definedName>
    <definedName name="_xlnm.Print_Area" localSheetId="5">'PK'!$A$1:$K$25</definedName>
    <definedName name="_xlnm.Print_Area" localSheetId="2">'RDG '!$A$1:$M$71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<sst xmlns="http://schemas.openxmlformats.org/spreadsheetml/2006/main" count="436" uniqueCount="379">
  <si>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</si>
  <si>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</si>
  <si>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</si>
  <si>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</si>
  <si>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</si>
  <si>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</si>
  <si>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</si>
  <si>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</si>
  <si>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</si>
  <si>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</si>
  <si>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</si>
  <si>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</si>
  <si>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</si>
  <si>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</si>
  <si>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</si>
  <si>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</si>
  <si>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</si>
  <si>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</si>
  <si>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</si>
  <si>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</si>
  <si>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</si>
  <si>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</si>
  <si>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</si>
  <si>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</si>
  <si>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</si>
  <si>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</si>
  <si>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</si>
  <si>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</si>
  <si>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</si>
  <si>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</si>
  <si>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</si>
  <si>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</si>
  <si>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</si>
  <si>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</si>
  <si>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</si>
  <si>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</si>
  <si>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</si>
  <si>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</si>
  <si>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</si>
  <si>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</si>
  <si>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</si>
  <si>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</si>
  <si>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</si>
  <si>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</si>
  <si>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</si>
  <si>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</si>
  <si>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</si>
  <si>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</si>
  <si>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</si>
  <si>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</si>
  <si>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</si>
  <si>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</si>
  <si>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</si>
  <si>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</si>
  <si>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</si>
  <si>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</si>
  <si>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</si>
  <si>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</si>
  <si>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</si>
  <si>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</si>
  <si>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</si>
  <si>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</si>
  <si>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</si>
  <si>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</si>
  <si>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</si>
  <si>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</si>
  <si>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</si>
  <si>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</si>
  <si>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</si>
  <si>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</si>
  <si>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</si>
  <si>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</si>
  <si>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</si>
  <si>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</si>
  <si>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</si>
  <si>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</si>
  <si>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</si>
  <si>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</si>
  <si>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</si>
  <si>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</si>
  <si>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</si>
  <si>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</si>
  <si>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</si>
  <si>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</si>
  <si>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</si>
  <si>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</si>
  <si>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</si>
  <si>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</si>
  <si>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</si>
  <si>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</si>
  <si>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</si>
  <si>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</si>
  <si>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</si>
  <si>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</si>
  <si>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</si>
  <si>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</si>
  <si>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</si>
  <si>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</si>
  <si>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</si>
  <si>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</si>
  <si>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</si>
  <si>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</si>
  <si>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</si>
  <si>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</si>
  <si>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</si>
  <si>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</si>
  <si>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</si>
  <si>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</si>
  <si>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</si>
  <si>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</si>
  <si>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</si>
  <si>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</si>
  <si>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</si>
  <si>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</si>
  <si>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</si>
  <si>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</si>
  <si>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</si>
  <si>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</si>
  <si>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</si>
  <si>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</si>
  <si>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</si>
  <si>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</si>
  <si>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</si>
  <si>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</si>
  <si>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</si>
  <si>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</si>
  <si>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</si>
  <si>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</si>
  <si>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</si>
  <si>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</si>
  <si>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</si>
  <si>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</si>
  <si>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</si>
  <si>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</si>
  <si>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</si>
  <si>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</si>
  <si>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</si>
  <si>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</si>
  <si>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</si>
  <si>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</si>
  <si>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</si>
  <si>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</si>
  <si>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</si>
  <si>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</si>
  <si>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</si>
  <si>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</si>
  <si>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</si>
  <si>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</si>
  <si>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</si>
  <si>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</si>
  <si>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</si>
  <si>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</si>
  <si>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</si>
  <si>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</si>
  <si>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</si>
  <si>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</si>
  <si>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</si>
  <si>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</si>
  <si>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</si>
  <si>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</si>
  <si>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</si>
  <si>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</si>
  <si>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</si>
  <si>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</si>
  <si>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</si>
  <si>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</si>
  <si>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</si>
  <si>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</si>
  <si>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</si>
  <si>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</si>
  <si>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</si>
  <si>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</si>
  <si>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</si>
  <si>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</si>
  <si>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</si>
  <si>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</si>
  <si>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</si>
  <si>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</si>
  <si>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</si>
  <si>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</si>
  <si>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</si>
  <si>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</si>
  <si>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</si>
  <si>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</si>
  <si>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</si>
  <si>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</si>
  <si>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</si>
  <si>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</si>
  <si>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</si>
  <si>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</si>
  <si>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</si>
  <si>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</si>
  <si>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</si>
  <si>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</si>
  <si>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</si>
  <si>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</si>
  <si>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</si>
  <si>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</si>
  <si>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</si>
  <si>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</si>
  <si>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</si>
  <si>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</si>
  <si>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</si>
  <si>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</si>
  <si>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</si>
  <si>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</si>
  <si>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</si>
  <si>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</si>
  <si>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</si>
  <si>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</si>
  <si>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</si>
  <si>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</si>
  <si>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</si>
  <si>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</si>
  <si>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</si>
  <si>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</si>
  <si>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</si>
  <si>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</si>
  <si>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</si>
  <si>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</si>
  <si>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</si>
  <si>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</si>
  <si>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</si>
  <si>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</si>
  <si>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</si>
  <si>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</si>
  <si>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</si>
  <si>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</si>
  <si>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</si>
  <si>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</si>
  <si>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</si>
  <si>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</si>
  <si>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</si>
  <si>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</si>
  <si>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</si>
  <si>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</si>
  <si>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</si>
  <si>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</si>
  <si>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</si>
  <si>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</si>
  <si>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</si>
  <si>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</si>
  <si>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</si>
  <si>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</si>
  <si>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</si>
  <si>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</si>
  <si>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</si>
  <si>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</si>
  <si>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</si>
  <si>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</si>
  <si>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</si>
  <si>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</si>
  <si>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</si>
  <si>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</si>
  <si>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</si>
  <si>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</si>
  <si>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</si>
  <si>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</si>
  <si>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</si>
  <si>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</si>
  <si>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</si>
  <si>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</si>
  <si>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</si>
  <si>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</si>
  <si>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</si>
  <si>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</si>
  <si>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</si>
  <si>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</si>
  <si>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</si>
  <si>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</si>
  <si>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</si>
  <si>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</si>
  <si>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</si>
  <si>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</si>
  <si>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</si>
  <si>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</si>
  <si>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</si>
  <si>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</si>
  <si>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</si>
  <si>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</si>
  <si>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</si>
  <si>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</si>
  <si>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</si>
  <si>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</si>
  <si>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</si>
  <si>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</si>
  <si>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</si>
  <si>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</si>
  <si>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</si>
  <si>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</si>
  <si>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</si>
  <si>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</si>
  <si>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</si>
  <si>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</si>
  <si>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</si>
  <si>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</si>
  <si>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</si>
  <si>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</si>
  <si>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</si>
  <si>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</si>
  <si>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</si>
  <si>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</si>
  <si>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</si>
  <si>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</si>
  <si>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</si>
  <si>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</si>
  <si>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</si>
  <si>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</si>
  <si>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</si>
  <si>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</si>
  <si>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</si>
  <si>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</si>
  <si>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</si>
  <si>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</si>
  <si>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</si>
  <si>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</si>
  <si>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</si>
  <si>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</si>
  <si>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</si>
  <si>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</si>
  <si>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</si>
  <si>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</si>
  <si>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</si>
  <si>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</si>
  <si>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</si>
  <si>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</si>
  <si>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</si>
  <si>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</si>
  <si>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</si>
  <si>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</si>
  <si>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</si>
  <si>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</si>
  <si>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</si>
  <si>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</si>
  <si>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</si>
  <si>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</si>
  <si>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</si>
  <si>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</si>
  <si>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</si>
  <si>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</si>
  <si>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</si>
  <si>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</si>
  <si>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</si>
  <si>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</si>
  <si>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</si>
  <si>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</si>
  <si>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</si>
  <si>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</si>
  <si>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</si>
  <si>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</si>
  <si>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</si>
  <si>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</si>
  <si>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Godišnji financijski izvještaj poduzetnika GFI-POD</t>
  </si>
  <si>
    <t>01/6177 310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</si>
  <si>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</si>
  <si>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</si>
  <si>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</si>
  <si>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</si>
  <si>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</si>
  <si>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</si>
  <si>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</si>
  <si>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</si>
  <si>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</si>
  <si>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</si>
  <si>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 xml:space="preserve"> CINDAL D.O.O.</t>
  </si>
  <si>
    <t>01/2411 369</t>
  </si>
  <si>
    <t>LIBURANA D.O.O.</t>
  </si>
  <si>
    <t>081130048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</si>
  <si>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</si>
  <si>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</si>
  <si>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</si>
  <si>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</si>
  <si>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Kumulativno</t>
  </si>
  <si>
    <t>Tromjesečje</t>
  </si>
  <si>
    <t>stanje na dan 31.12.2018.</t>
  </si>
  <si>
    <t>u razdoblju 01.01.2018. do 31.12.2018.</t>
  </si>
  <si>
    <t>Tomislav Đurić</t>
  </si>
  <si>
    <t>tomislav.djuric@dalekovod.hr</t>
  </si>
  <si>
    <t>Alen Premužak, Tomislav Đurić, Ivan Kurobasa, Ivica Kranjčić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</si>
</sst>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[Blue]General"/>
    <numFmt numFmtId="166" formatCode="_-* #,##0.00_р_._-;\-* #,##0.00_р_._-;_-* &quot;-&quot;??_р_.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&quot;$&quot;#,##0;[Red]\-&quot;$&quot;#,##0"/>
    <numFmt numFmtId="170" formatCode="_-* #,##0_ _D_M_-;\-* #,##0_ _D_M_-;_-* &quot;-&quot;_ _D_M_-;_-@_-"/>
    <numFmt numFmtId="171" formatCode="#,##0.00_ ;\(#,##0.00\);\-.\-\-_ "/>
    <numFmt numFmtId="172" formatCode="_-* #,##0.0_-;\-* #,##0.0_-;_-* &quot;-&quot;??_-;_-@_-"/>
    <numFmt numFmtId="173" formatCode="#,##0.00&quot; $&quot;;\-#,##0.00&quot; $&quot;"/>
    <numFmt numFmtId="174" formatCode="&quot;$&quot;#,##0_);[Red]\(&quot;$&quot;#,##0\)"/>
    <numFmt numFmtId="175" formatCode="&quot;$&quot;#,##0.00_);[Red]\(&quot;$&quot;#,##0.00\)"/>
    <numFmt numFmtId="176" formatCode="mmmddyy"/>
    <numFmt numFmtId="177" formatCode="General_)"/>
    <numFmt numFmtId="178" formatCode="_-* #,##0&quot; DM&quot;_-;\-* #,##0&quot; DM&quot;_-;_-* &quot;-&quot;&quot; DM&quot;_-;_-@_-"/>
    <numFmt numFmtId="179" formatCode="\$#,##0.00\ ;\(\$#,##0.00\)"/>
    <numFmt numFmtId="180" formatCode="\$#,##0\ ;\(\$#,##0\)"/>
    <numFmt numFmtId="181" formatCode="_-* #,##0.00_р_._-;\-* #,##0.00_р_._-;_-* \-??_р_._-;_-@_-"/>
    <numFmt numFmtId="182" formatCode="_-* #,##0.00\ _k_n_-;\-* #,##0.00\ _k_n_-;_-* \-??\ _k_n_-;_-@_-"/>
    <numFmt numFmtId="183" formatCode="_-* #,##0.00_-;\-* #,##0.00_-;_-* \-??_-;_-@_-"/>
    <numFmt numFmtId="184" formatCode="_(\$* #,##0.00_);_(\$* \(#,##0.00\);_(\$* \-??_);_(@_)"/>
    <numFmt numFmtId="185" formatCode="\$#,##0;[Red]&quot;-$&quot;#,##0"/>
    <numFmt numFmtId="186" formatCode="#,##0.00_ ;\(#,##0.00\);&quot;-.--&quot;_ "/>
    <numFmt numFmtId="187" formatCode="_-* #,##0.0_-;\-* #,##0.0_-;_-* \-??_-;_-@_-"/>
    <numFmt numFmtId="188" formatCode="\$#,##0\ ;&quot;($&quot;#,##0\)"/>
    <numFmt numFmtId="189" formatCode="#,##0;[Red]\-#,##0"/>
    <numFmt numFmtId="190" formatCode="#,##0;\-#,##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7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7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77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7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7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77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5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77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77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77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77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7" fillId="55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77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165" fontId="0" fillId="21" borderId="1">
      <alignment horizontal="center" vertical="center"/>
      <protection/>
    </xf>
    <xf numFmtId="165" fontId="0" fillId="30" borderId="2">
      <alignment horizontal="center" vertical="center"/>
      <protection/>
    </xf>
    <xf numFmtId="0" fontId="15" fillId="49" borderId="0" applyNumberFormat="0" applyBorder="0" applyAlignment="0" applyProtection="0"/>
    <xf numFmtId="0" fontId="15" fillId="58" borderId="0" applyNumberFormat="0" applyBorder="0" applyAlignment="0" applyProtection="0"/>
    <xf numFmtId="0" fontId="15" fillId="51" borderId="0" applyNumberFormat="0" applyBorder="0" applyAlignment="0" applyProtection="0"/>
    <xf numFmtId="0" fontId="15" fillId="59" borderId="0" applyNumberFormat="0" applyBorder="0" applyAlignment="0" applyProtection="0"/>
    <xf numFmtId="0" fontId="15" fillId="53" borderId="0" applyNumberFormat="0" applyBorder="0" applyAlignment="0" applyProtection="0"/>
    <xf numFmtId="0" fontId="15" fillId="60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27" fillId="62" borderId="3" applyNumberFormat="0" applyAlignment="0" applyProtection="0"/>
    <xf numFmtId="0" fontId="27" fillId="63" borderId="3" applyNumberFormat="0" applyAlignment="0" applyProtection="0"/>
    <xf numFmtId="0" fontId="78" fillId="6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62" borderId="4" applyNumberFormat="0" applyAlignment="0" applyProtection="0"/>
    <xf numFmtId="0" fontId="17" fillId="63" borderId="4" applyNumberFormat="0" applyAlignment="0" applyProtection="0"/>
    <xf numFmtId="0" fontId="79" fillId="65" borderId="5" applyNumberFormat="0" applyAlignment="0" applyProtection="0"/>
    <xf numFmtId="0" fontId="17" fillId="62" borderId="4" applyNumberFormat="0" applyAlignment="0" applyProtection="0"/>
    <xf numFmtId="0" fontId="17" fillId="62" borderId="4" applyNumberFormat="0" applyAlignment="0" applyProtection="0"/>
    <xf numFmtId="0" fontId="17" fillId="62" borderId="4" applyNumberFormat="0" applyAlignment="0" applyProtection="0"/>
    <xf numFmtId="0" fontId="80" fillId="66" borderId="6" applyNumberFormat="0" applyAlignment="0" applyProtection="0"/>
    <xf numFmtId="0" fontId="18" fillId="67" borderId="7" applyNumberFormat="0" applyAlignment="0" applyProtection="0"/>
    <xf numFmtId="0" fontId="18" fillId="67" borderId="7" applyNumberFormat="0" applyAlignment="0" applyProtection="0"/>
    <xf numFmtId="0" fontId="18" fillId="67" borderId="7" applyNumberFormat="0" applyAlignment="0" applyProtection="0"/>
    <xf numFmtId="3" fontId="31" fillId="0" borderId="0">
      <alignment/>
      <protection/>
    </xf>
    <xf numFmtId="3" fontId="31" fillId="0" borderId="0">
      <alignment/>
      <protection/>
    </xf>
    <xf numFmtId="3" fontId="31" fillId="0" borderId="0" applyFont="0" applyFill="0" applyBorder="0" applyAlignment="0" applyProtection="0"/>
    <xf numFmtId="3" fontId="7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70" fillId="0" borderId="0" applyFill="0" applyBorder="0" applyAlignment="0" applyProtection="0"/>
    <xf numFmtId="0" fontId="33" fillId="68" borderId="8" applyNumberFormat="0" applyFont="0" applyAlignment="0" applyProtection="0"/>
    <xf numFmtId="169" fontId="34" fillId="0" borderId="0">
      <alignment/>
      <protection locked="0"/>
    </xf>
    <xf numFmtId="185" fontId="34" fillId="0" borderId="0">
      <alignment/>
      <protection locked="0"/>
    </xf>
    <xf numFmtId="0" fontId="35" fillId="0" borderId="0" applyFont="0" applyFill="0" applyBorder="0" applyAlignment="0" applyProtection="0"/>
    <xf numFmtId="0" fontId="70" fillId="0" borderId="0" applyFill="0" applyBorder="0" applyAlignment="0" applyProtection="0"/>
    <xf numFmtId="17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4" fillId="13" borderId="4" applyNumberFormat="0" applyAlignment="0" applyProtection="0"/>
    <xf numFmtId="0" fontId="24" fillId="19" borderId="4" applyNumberFormat="0" applyAlignment="0" applyProtection="0"/>
    <xf numFmtId="171" fontId="37" fillId="7" borderId="0">
      <alignment/>
      <protection locked="0"/>
    </xf>
    <xf numFmtId="186" fontId="37" fillId="16" borderId="0">
      <alignment/>
      <protection locked="0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35" fillId="0" borderId="0" applyFont="0" applyFill="0" applyBorder="0" applyAlignment="0" applyProtection="0"/>
    <xf numFmtId="2" fontId="70" fillId="0" borderId="0" applyFill="0" applyBorder="0" applyAlignment="0" applyProtection="0"/>
    <xf numFmtId="172" fontId="0" fillId="0" borderId="0">
      <alignment/>
      <protection locked="0"/>
    </xf>
    <xf numFmtId="187" fontId="0" fillId="0" borderId="0">
      <alignment/>
      <protection locked="0"/>
    </xf>
    <xf numFmtId="0" fontId="82" fillId="0" borderId="0" applyNumberFormat="0" applyFill="0" applyBorder="0" applyAlignment="0" applyProtection="0"/>
    <xf numFmtId="0" fontId="35" fillId="0" borderId="10" applyNumberFormat="0" applyFont="0" applyFill="0" applyAlignment="0" applyProtection="0"/>
    <xf numFmtId="0" fontId="70" fillId="0" borderId="11" applyNumberFormat="0" applyFill="0" applyAlignment="0" applyProtection="0"/>
    <xf numFmtId="0" fontId="83" fillId="6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12" applyNumberFormat="0" applyAlignment="0" applyProtection="0"/>
    <xf numFmtId="0" fontId="9" fillId="0" borderId="13" applyNumberFormat="0" applyAlignment="0" applyProtection="0"/>
    <xf numFmtId="0" fontId="9" fillId="0" borderId="14">
      <alignment horizontal="left" vertical="center"/>
      <protection/>
    </xf>
    <xf numFmtId="0" fontId="9" fillId="0" borderId="15">
      <alignment horizontal="left" vertical="center"/>
      <protection/>
    </xf>
    <xf numFmtId="0" fontId="84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86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0" fontId="39" fillId="0" borderId="22" applyNumberFormat="0" applyFill="0" applyAlignment="0" applyProtection="0"/>
    <xf numFmtId="0" fontId="39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>
      <alignment/>
      <protection/>
    </xf>
    <xf numFmtId="0" fontId="88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4" fontId="31" fillId="0" borderId="0" applyFont="0" applyFill="0" applyBorder="0" applyAlignment="0" applyProtection="0"/>
    <xf numFmtId="4" fontId="70" fillId="0" borderId="0" applyFill="0" applyBorder="0" applyAlignment="0" applyProtection="0"/>
    <xf numFmtId="3" fontId="35" fillId="0" borderId="0" applyFont="0" applyFill="0" applyBorder="0" applyAlignment="0" applyProtection="0"/>
    <xf numFmtId="3" fontId="70" fillId="0" borderId="0" applyFill="0" applyBorder="0" applyAlignment="0" applyProtection="0"/>
    <xf numFmtId="38" fontId="41" fillId="0" borderId="0">
      <alignment/>
      <protection/>
    </xf>
    <xf numFmtId="189" fontId="41" fillId="0" borderId="0">
      <alignment/>
      <protection/>
    </xf>
    <xf numFmtId="38" fontId="42" fillId="0" borderId="0">
      <alignment/>
      <protection/>
    </xf>
    <xf numFmtId="189" fontId="42" fillId="0" borderId="0">
      <alignment/>
      <protection/>
    </xf>
    <xf numFmtId="38" fontId="43" fillId="0" borderId="0">
      <alignment/>
      <protection/>
    </xf>
    <xf numFmtId="189" fontId="43" fillId="0" borderId="0">
      <alignment/>
      <protection/>
    </xf>
    <xf numFmtId="38" fontId="44" fillId="0" borderId="0">
      <alignment/>
      <protection/>
    </xf>
    <xf numFmtId="189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9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0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37" fontId="47" fillId="0" borderId="0">
      <alignment/>
      <protection/>
    </xf>
    <xf numFmtId="37" fontId="47" fillId="0" borderId="0">
      <alignment/>
      <protection/>
    </xf>
    <xf numFmtId="190" fontId="47" fillId="0" borderId="0">
      <alignment/>
      <protection/>
    </xf>
    <xf numFmtId="176" fontId="36" fillId="0" borderId="0">
      <alignment/>
      <protection/>
    </xf>
    <xf numFmtId="176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9" fillId="0" borderId="0">
      <alignment/>
      <protection/>
    </xf>
    <xf numFmtId="0" fontId="0" fillId="0" borderId="0">
      <alignment/>
      <protection/>
    </xf>
    <xf numFmtId="177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4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0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4" fillId="65" borderId="29" applyNumberFormat="0" applyAlignment="0" applyProtection="0"/>
    <xf numFmtId="0" fontId="27" fillId="62" borderId="3" applyNumberFormat="0" applyAlignment="0" applyProtection="0"/>
    <xf numFmtId="0" fontId="27" fillId="62" borderId="3" applyNumberFormat="0" applyAlignment="0" applyProtection="0"/>
    <xf numFmtId="0" fontId="27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0" fillId="0" borderId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7" fontId="0" fillId="0" borderId="0" applyFont="0">
      <alignment/>
      <protection/>
    </xf>
    <xf numFmtId="37" fontId="70" fillId="0" borderId="0">
      <alignment/>
      <protection/>
    </xf>
    <xf numFmtId="190" fontId="70" fillId="0" borderId="0">
      <alignment/>
      <protection/>
    </xf>
    <xf numFmtId="0" fontId="2" fillId="0" borderId="0" applyBorder="0" applyProtection="0">
      <alignment horizontal="left" vertical="top" wrapText="1"/>
    </xf>
    <xf numFmtId="10" fontId="35" fillId="0" borderId="0" applyFont="0" applyFill="0" applyBorder="0" applyAlignment="0" applyProtection="0"/>
    <xf numFmtId="0" fontId="51" fillId="78" borderId="0">
      <alignment horizontal="left" vertical="center"/>
      <protection/>
    </xf>
    <xf numFmtId="0" fontId="51" fillId="79" borderId="0">
      <alignment horizontal="left" vertical="center"/>
      <protection/>
    </xf>
    <xf numFmtId="0" fontId="52" fillId="80" borderId="0">
      <alignment horizontal="left" vertical="center"/>
      <protection/>
    </xf>
    <xf numFmtId="0" fontId="52" fillId="81" borderId="0">
      <alignment horizontal="left" vertical="center"/>
      <protection/>
    </xf>
    <xf numFmtId="0" fontId="53" fillId="80" borderId="0">
      <alignment horizontal="right" vertical="top"/>
      <protection/>
    </xf>
    <xf numFmtId="0" fontId="53" fillId="81" borderId="0">
      <alignment horizontal="right" vertical="top"/>
      <protection/>
    </xf>
    <xf numFmtId="0" fontId="53" fillId="80" borderId="0">
      <alignment horizontal="right" vertical="top"/>
      <protection/>
    </xf>
    <xf numFmtId="0" fontId="53" fillId="81" borderId="0">
      <alignment horizontal="righ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4" fillId="62" borderId="0">
      <alignment horizontal="left" vertical="center"/>
      <protection/>
    </xf>
    <xf numFmtId="0" fontId="54" fillId="63" borderId="0">
      <alignment horizontal="left" vertical="center"/>
      <protection/>
    </xf>
    <xf numFmtId="0" fontId="54" fillId="62" borderId="0">
      <alignment horizontal="left" vertical="center"/>
      <protection/>
    </xf>
    <xf numFmtId="0" fontId="54" fillId="63" borderId="0">
      <alignment horizontal="left" vertical="center"/>
      <protection/>
    </xf>
    <xf numFmtId="0" fontId="54" fillId="62" borderId="0">
      <alignment horizontal="right" vertical="center"/>
      <protection/>
    </xf>
    <xf numFmtId="0" fontId="54" fillId="63" borderId="0">
      <alignment horizontal="right" vertical="center"/>
      <protection/>
    </xf>
    <xf numFmtId="0" fontId="54" fillId="62" borderId="0">
      <alignment horizontal="right" vertical="center"/>
      <protection/>
    </xf>
    <xf numFmtId="0" fontId="54" fillId="63" borderId="0">
      <alignment horizontal="right" vertical="center"/>
      <protection/>
    </xf>
    <xf numFmtId="0" fontId="53" fillId="80" borderId="0">
      <alignment horizontal="left" vertical="top"/>
      <protection/>
    </xf>
    <xf numFmtId="0" fontId="53" fillId="81" borderId="0">
      <alignment horizontal="left" vertical="top"/>
      <protection/>
    </xf>
    <xf numFmtId="4" fontId="8" fillId="74" borderId="3" applyNumberFormat="0" applyProtection="0">
      <alignment vertical="center"/>
    </xf>
    <xf numFmtId="0" fontId="8" fillId="82" borderId="3" applyNumberFormat="0" applyProtection="0">
      <alignment vertical="center"/>
    </xf>
    <xf numFmtId="4" fontId="57" fillId="74" borderId="3" applyNumberFormat="0" applyProtection="0">
      <alignment vertical="center"/>
    </xf>
    <xf numFmtId="0" fontId="39" fillId="82" borderId="3" applyNumberFormat="0" applyProtection="0">
      <alignment vertical="center"/>
    </xf>
    <xf numFmtId="4" fontId="8" fillId="74" borderId="3" applyNumberFormat="0" applyProtection="0">
      <alignment horizontal="left" vertical="center" indent="1"/>
    </xf>
    <xf numFmtId="0" fontId="8" fillId="82" borderId="3" applyNumberFormat="0" applyProtection="0">
      <alignment horizontal="left" vertical="center" indent="1"/>
    </xf>
    <xf numFmtId="4" fontId="8" fillId="74" borderId="3" applyNumberFormat="0" applyProtection="0">
      <alignment horizontal="left" vertical="center" indent="1"/>
    </xf>
    <xf numFmtId="0" fontId="8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5" borderId="3" applyNumberFormat="0" applyProtection="0">
      <alignment horizontal="right" vertical="center"/>
    </xf>
    <xf numFmtId="0" fontId="8" fillId="15" borderId="3" applyNumberFormat="0" applyProtection="0">
      <alignment horizontal="right" vertical="center"/>
    </xf>
    <xf numFmtId="4" fontId="8" fillId="23" borderId="3" applyNumberFormat="0" applyProtection="0">
      <alignment horizontal="right" vertical="center"/>
    </xf>
    <xf numFmtId="0" fontId="8" fillId="31" borderId="3" applyNumberFormat="0" applyProtection="0">
      <alignment horizontal="right" vertical="center"/>
    </xf>
    <xf numFmtId="4" fontId="8" fillId="51" borderId="3" applyNumberFormat="0" applyProtection="0">
      <alignment horizontal="right" vertical="center"/>
    </xf>
    <xf numFmtId="0" fontId="8" fillId="59" borderId="3" applyNumberFormat="0" applyProtection="0">
      <alignment horizontal="right" vertical="center"/>
    </xf>
    <xf numFmtId="4" fontId="8" fillId="29" borderId="3" applyNumberFormat="0" applyProtection="0">
      <alignment horizontal="right" vertical="center"/>
    </xf>
    <xf numFmtId="0" fontId="8" fillId="33" borderId="3" applyNumberFormat="0" applyProtection="0">
      <alignment horizontal="right" vertical="center"/>
    </xf>
    <xf numFmtId="4" fontId="8" fillId="43" borderId="3" applyNumberFormat="0" applyProtection="0">
      <alignment horizontal="right" vertical="center"/>
    </xf>
    <xf numFmtId="0" fontId="8" fillId="47" borderId="3" applyNumberFormat="0" applyProtection="0">
      <alignment horizontal="right" vertical="center"/>
    </xf>
    <xf numFmtId="4" fontId="8" fillId="57" borderId="3" applyNumberFormat="0" applyProtection="0">
      <alignment horizontal="right" vertical="center"/>
    </xf>
    <xf numFmtId="0" fontId="8" fillId="61" borderId="3" applyNumberFormat="0" applyProtection="0">
      <alignment horizontal="right" vertical="center"/>
    </xf>
    <xf numFmtId="4" fontId="8" fillId="53" borderId="3" applyNumberFormat="0" applyProtection="0">
      <alignment horizontal="right" vertical="center"/>
    </xf>
    <xf numFmtId="0" fontId="8" fillId="60" borderId="3" applyNumberFormat="0" applyProtection="0">
      <alignment horizontal="right" vertical="center"/>
    </xf>
    <xf numFmtId="4" fontId="8" fillId="83" borderId="3" applyNumberFormat="0" applyProtection="0">
      <alignment horizontal="right" vertical="center"/>
    </xf>
    <xf numFmtId="0" fontId="8" fillId="84" borderId="3" applyNumberFormat="0" applyProtection="0">
      <alignment horizontal="right" vertical="center"/>
    </xf>
    <xf numFmtId="4" fontId="8" fillId="25" borderId="3" applyNumberFormat="0" applyProtection="0">
      <alignment horizontal="right" vertical="center"/>
    </xf>
    <xf numFmtId="0" fontId="8" fillId="32" borderId="3" applyNumberFormat="0" applyProtection="0">
      <alignment horizontal="right" vertical="center"/>
    </xf>
    <xf numFmtId="4" fontId="58" fillId="85" borderId="3" applyNumberFormat="0" applyProtection="0">
      <alignment horizontal="left" vertical="center" indent="1"/>
    </xf>
    <xf numFmtId="0" fontId="58" fillId="86" borderId="3" applyNumberFormat="0" applyProtection="0">
      <alignment horizontal="left" vertical="center" indent="1"/>
    </xf>
    <xf numFmtId="4" fontId="8" fillId="87" borderId="30" applyNumberFormat="0" applyProtection="0">
      <alignment horizontal="left" vertical="center" indent="1"/>
    </xf>
    <xf numFmtId="0" fontId="8" fillId="88" borderId="31" applyNumberFormat="0" applyProtection="0">
      <alignment horizontal="left" vertical="center" indent="1"/>
    </xf>
    <xf numFmtId="4" fontId="59" fillId="89" borderId="0" applyNumberFormat="0" applyProtection="0">
      <alignment horizontal="left" vertical="center" indent="1"/>
    </xf>
    <xf numFmtId="0" fontId="59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87" borderId="3" applyNumberFormat="0" applyProtection="0">
      <alignment horizontal="left" vertical="center" indent="1"/>
    </xf>
    <xf numFmtId="0" fontId="8" fillId="88" borderId="3" applyNumberFormat="0" applyProtection="0">
      <alignment horizontal="left" vertical="center" indent="1"/>
    </xf>
    <xf numFmtId="4" fontId="8" fillId="91" borderId="3" applyNumberFormat="0" applyProtection="0">
      <alignment horizontal="left" vertical="center" indent="1"/>
    </xf>
    <xf numFmtId="0" fontId="8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71" borderId="3" applyNumberFormat="0" applyProtection="0">
      <alignment vertical="center"/>
    </xf>
    <xf numFmtId="0" fontId="8" fillId="72" borderId="3" applyNumberFormat="0" applyProtection="0">
      <alignment vertical="center"/>
    </xf>
    <xf numFmtId="4" fontId="57" fillId="71" borderId="3" applyNumberFormat="0" applyProtection="0">
      <alignment vertical="center"/>
    </xf>
    <xf numFmtId="0" fontId="39" fillId="72" borderId="3" applyNumberFormat="0" applyProtection="0">
      <alignment vertical="center"/>
    </xf>
    <xf numFmtId="4" fontId="8" fillId="71" borderId="3" applyNumberFormat="0" applyProtection="0">
      <alignment horizontal="left" vertical="center" indent="1"/>
    </xf>
    <xf numFmtId="0" fontId="8" fillId="72" borderId="3" applyNumberFormat="0" applyProtection="0">
      <alignment horizontal="left" vertical="center" indent="1"/>
    </xf>
    <xf numFmtId="4" fontId="8" fillId="71" borderId="3" applyNumberFormat="0" applyProtection="0">
      <alignment horizontal="left" vertical="center" indent="1"/>
    </xf>
    <xf numFmtId="0" fontId="8" fillId="72" borderId="3" applyNumberFormat="0" applyProtection="0">
      <alignment horizontal="left" vertical="center" indent="1"/>
    </xf>
    <xf numFmtId="4" fontId="8" fillId="87" borderId="3" applyNumberFormat="0" applyProtection="0">
      <alignment horizontal="right" vertical="center"/>
    </xf>
    <xf numFmtId="0" fontId="8" fillId="88" borderId="3" applyNumberFormat="0" applyProtection="0">
      <alignment horizontal="right" vertical="center"/>
    </xf>
    <xf numFmtId="4" fontId="57" fillId="87" borderId="3" applyNumberFormat="0" applyProtection="0">
      <alignment horizontal="right" vertical="center"/>
    </xf>
    <xf numFmtId="0" fontId="39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0" fillId="0" borderId="0">
      <alignment/>
      <protection/>
    </xf>
    <xf numFmtId="0" fontId="60" fillId="0" borderId="0">
      <alignment/>
      <protection/>
    </xf>
    <xf numFmtId="4" fontId="61" fillId="87" borderId="3" applyNumberFormat="0" applyProtection="0">
      <alignment horizontal="right" vertical="center"/>
    </xf>
    <xf numFmtId="0" fontId="61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0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0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0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0" fillId="0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49" fontId="62" fillId="94" borderId="0">
      <alignment/>
      <protection/>
    </xf>
    <xf numFmtId="49" fontId="62" fillId="95" borderId="0">
      <alignment/>
      <protection/>
    </xf>
    <xf numFmtId="49" fontId="63" fillId="94" borderId="0">
      <alignment/>
      <protection/>
    </xf>
    <xf numFmtId="49" fontId="63" fillId="95" borderId="0">
      <alignment/>
      <protection/>
    </xf>
    <xf numFmtId="0" fontId="64" fillId="80" borderId="32">
      <alignment/>
      <protection locked="0"/>
    </xf>
    <xf numFmtId="0" fontId="64" fillId="81" borderId="32">
      <alignment/>
      <protection locked="0"/>
    </xf>
    <xf numFmtId="0" fontId="64" fillId="94" borderId="0">
      <alignment/>
      <protection/>
    </xf>
    <xf numFmtId="0" fontId="64" fillId="95" borderId="0">
      <alignment/>
      <protection/>
    </xf>
    <xf numFmtId="0" fontId="4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ill="0" applyBorder="0" applyAlignment="0" applyProtection="0"/>
    <xf numFmtId="49" fontId="66" fillId="0" borderId="0" applyBorder="0">
      <alignment/>
      <protection/>
    </xf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33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0" fontId="2" fillId="0" borderId="0">
      <alignment/>
      <protection/>
    </xf>
    <xf numFmtId="3" fontId="67" fillId="0" borderId="22" applyProtection="0">
      <alignment/>
    </xf>
    <xf numFmtId="3" fontId="67" fillId="0" borderId="23" applyProtection="0">
      <alignment/>
    </xf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178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8" fontId="70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67" borderId="7" applyNumberFormat="0" applyAlignment="0" applyProtection="0"/>
    <xf numFmtId="0" fontId="18" fillId="93" borderId="7" applyNumberFormat="0" applyAlignment="0" applyProtection="0"/>
    <xf numFmtId="3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</cellStyleXfs>
  <cellXfs count="348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33" applyFont="1" applyAlignment="1">
      <alignment/>
      <protection/>
    </xf>
    <xf numFmtId="0" fontId="0" fillId="0" borderId="0" xfId="533" applyFont="1" applyAlignment="1">
      <alignment/>
      <protection/>
    </xf>
    <xf numFmtId="0" fontId="4" fillId="0" borderId="39" xfId="533" applyFont="1" applyFill="1" applyBorder="1" applyAlignment="1" applyProtection="1">
      <alignment horizontal="center" vertical="center"/>
      <protection hidden="1" locked="0"/>
    </xf>
    <xf numFmtId="0" fontId="3" fillId="0" borderId="0" xfId="533" applyFont="1" applyFill="1" applyBorder="1" applyAlignment="1" applyProtection="1">
      <alignment horizontal="left" vertical="center"/>
      <protection hidden="1"/>
    </xf>
    <xf numFmtId="0" fontId="4" fillId="0" borderId="0" xfId="533" applyFont="1" applyFill="1" applyBorder="1" applyAlignment="1" applyProtection="1">
      <alignment vertical="center"/>
      <protection hidden="1"/>
    </xf>
    <xf numFmtId="0" fontId="4" fillId="0" borderId="0" xfId="533" applyFont="1" applyFill="1" applyBorder="1" applyAlignment="1" applyProtection="1">
      <alignment horizontal="center" vertical="center" wrapText="1"/>
      <protection hidden="1"/>
    </xf>
    <xf numFmtId="0" fontId="4" fillId="0" borderId="0" xfId="533" applyFont="1" applyBorder="1" applyAlignment="1" applyProtection="1">
      <alignment/>
      <protection hidden="1"/>
    </xf>
    <xf numFmtId="0" fontId="11" fillId="0" borderId="0" xfId="533" applyFont="1" applyBorder="1" applyAlignment="1" applyProtection="1">
      <alignment horizontal="right" vertical="center" wrapText="1"/>
      <protection hidden="1"/>
    </xf>
    <xf numFmtId="0" fontId="11" fillId="0" borderId="0" xfId="53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3" applyFont="1" applyFill="1" applyBorder="1" applyAlignment="1" applyProtection="1">
      <alignment horizontal="left" vertical="center"/>
      <protection hidden="1"/>
    </xf>
    <xf numFmtId="0" fontId="4" fillId="0" borderId="0" xfId="533" applyFont="1" applyBorder="1" applyAlignment="1" applyProtection="1">
      <alignment horizontal="left"/>
      <protection hidden="1"/>
    </xf>
    <xf numFmtId="0" fontId="4" fillId="0" borderId="0" xfId="533" applyFont="1" applyBorder="1" applyAlignment="1" applyProtection="1">
      <alignment vertical="top"/>
      <protection hidden="1"/>
    </xf>
    <xf numFmtId="0" fontId="4" fillId="0" borderId="0" xfId="533" applyFont="1" applyBorder="1" applyAlignment="1" applyProtection="1">
      <alignment horizontal="right"/>
      <protection hidden="1"/>
    </xf>
    <xf numFmtId="0" fontId="3" fillId="0" borderId="0" xfId="533" applyFont="1" applyFill="1" applyBorder="1" applyAlignment="1" applyProtection="1">
      <alignment horizontal="right" vertical="center"/>
      <protection hidden="1" locked="0"/>
    </xf>
    <xf numFmtId="0" fontId="4" fillId="0" borderId="0" xfId="533" applyFont="1" applyBorder="1" applyAlignment="1" applyProtection="1">
      <alignment/>
      <protection hidden="1"/>
    </xf>
    <xf numFmtId="0" fontId="3" fillId="0" borderId="0" xfId="533" applyFont="1" applyBorder="1" applyAlignment="1" applyProtection="1">
      <alignment vertical="top"/>
      <protection hidden="1"/>
    </xf>
    <xf numFmtId="0" fontId="4" fillId="0" borderId="0" xfId="533" applyFont="1" applyFill="1" applyBorder="1" applyAlignment="1" applyProtection="1">
      <alignment/>
      <protection hidden="1"/>
    </xf>
    <xf numFmtId="0" fontId="4" fillId="0" borderId="0" xfId="533" applyFont="1" applyBorder="1" applyAlignment="1" applyProtection="1">
      <alignment horizontal="center" vertical="center"/>
      <protection hidden="1" locked="0"/>
    </xf>
    <xf numFmtId="0" fontId="4" fillId="0" borderId="0" xfId="533" applyFont="1" applyBorder="1" applyAlignment="1" applyProtection="1">
      <alignment horizontal="right" vertical="top"/>
      <protection hidden="1"/>
    </xf>
    <xf numFmtId="0" fontId="4" fillId="0" borderId="0" xfId="533" applyFont="1" applyBorder="1" applyAlignment="1">
      <alignment/>
      <protection/>
    </xf>
    <xf numFmtId="0" fontId="4" fillId="0" borderId="0" xfId="533" applyFont="1" applyBorder="1" applyAlignment="1" applyProtection="1">
      <alignment horizontal="left" vertical="top"/>
      <protection hidden="1"/>
    </xf>
    <xf numFmtId="0" fontId="4" fillId="0" borderId="40" xfId="533" applyFont="1" applyBorder="1" applyAlignment="1" applyProtection="1">
      <alignment/>
      <protection hidden="1"/>
    </xf>
    <xf numFmtId="0" fontId="4" fillId="0" borderId="0" xfId="533" applyFont="1" applyBorder="1" applyAlignment="1" applyProtection="1">
      <alignment vertical="center"/>
      <protection hidden="1"/>
    </xf>
    <xf numFmtId="0" fontId="4" fillId="0" borderId="41" xfId="533" applyFont="1" applyBorder="1" applyAlignment="1" applyProtection="1">
      <alignment/>
      <protection hidden="1"/>
    </xf>
    <xf numFmtId="0" fontId="4" fillId="0" borderId="41" xfId="533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33" applyFont="1" applyBorder="1" applyAlignment="1" applyProtection="1">
      <alignment horizontal="right" wrapText="1"/>
      <protection hidden="1"/>
    </xf>
    <xf numFmtId="0" fontId="4" fillId="0" borderId="0" xfId="53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7" applyFont="1" applyFill="1" applyBorder="1" applyAlignment="1">
      <alignment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33" applyFont="1" applyBorder="1" applyAlignment="1">
      <alignment/>
      <protection/>
    </xf>
    <xf numFmtId="0" fontId="4" fillId="0" borderId="46" xfId="533" applyFont="1" applyBorder="1" applyAlignment="1">
      <alignment/>
      <protection/>
    </xf>
    <xf numFmtId="0" fontId="4" fillId="0" borderId="47" xfId="533" applyFont="1" applyFill="1" applyBorder="1" applyAlignment="1" applyProtection="1">
      <alignment horizontal="left" vertical="center" wrapText="1"/>
      <protection hidden="1"/>
    </xf>
    <xf numFmtId="0" fontId="4" fillId="0" borderId="39" xfId="533" applyFont="1" applyFill="1" applyBorder="1" applyAlignment="1" applyProtection="1">
      <alignment vertical="center"/>
      <protection hidden="1"/>
    </xf>
    <xf numFmtId="0" fontId="4" fillId="0" borderId="47" xfId="533" applyFont="1" applyBorder="1" applyAlignment="1" applyProtection="1">
      <alignment horizontal="left" vertical="center" wrapText="1"/>
      <protection hidden="1"/>
    </xf>
    <xf numFmtId="0" fontId="4" fillId="0" borderId="39" xfId="533" applyFont="1" applyBorder="1" applyAlignment="1" applyProtection="1">
      <alignment/>
      <protection hidden="1"/>
    </xf>
    <xf numFmtId="0" fontId="11" fillId="0" borderId="0" xfId="533" applyFont="1" applyBorder="1" applyAlignment="1" applyProtection="1">
      <alignment horizontal="right"/>
      <protection hidden="1"/>
    </xf>
    <xf numFmtId="0" fontId="4" fillId="0" borderId="47" xfId="533" applyFont="1" applyFill="1" applyBorder="1" applyAlignment="1" applyProtection="1">
      <alignment/>
      <protection hidden="1"/>
    </xf>
    <xf numFmtId="0" fontId="4" fillId="0" borderId="47" xfId="533" applyFont="1" applyBorder="1" applyAlignment="1" applyProtection="1">
      <alignment wrapText="1"/>
      <protection hidden="1"/>
    </xf>
    <xf numFmtId="0" fontId="4" fillId="0" borderId="39" xfId="533" applyFont="1" applyBorder="1" applyAlignment="1" applyProtection="1">
      <alignment horizontal="right"/>
      <protection hidden="1"/>
    </xf>
    <xf numFmtId="0" fontId="4" fillId="0" borderId="47" xfId="533" applyFont="1" applyBorder="1" applyAlignment="1" applyProtection="1">
      <alignment/>
      <protection hidden="1"/>
    </xf>
    <xf numFmtId="0" fontId="4" fillId="0" borderId="39" xfId="533" applyFont="1" applyBorder="1" applyAlignment="1" applyProtection="1">
      <alignment horizontal="right" wrapText="1"/>
      <protection hidden="1"/>
    </xf>
    <xf numFmtId="0" fontId="3" fillId="0" borderId="47" xfId="533" applyFont="1" applyFill="1" applyBorder="1" applyAlignment="1" applyProtection="1">
      <alignment horizontal="right" vertical="center"/>
      <protection hidden="1" locked="0"/>
    </xf>
    <xf numFmtId="0" fontId="4" fillId="0" borderId="47" xfId="533" applyFont="1" applyBorder="1" applyAlignment="1" applyProtection="1">
      <alignment vertical="top"/>
      <protection hidden="1"/>
    </xf>
    <xf numFmtId="0" fontId="4" fillId="0" borderId="47" xfId="533" applyFont="1" applyBorder="1" applyAlignment="1" applyProtection="1">
      <alignment horizontal="left" vertical="top" wrapText="1"/>
      <protection hidden="1"/>
    </xf>
    <xf numFmtId="0" fontId="4" fillId="0" borderId="39" xfId="533" applyFont="1" applyBorder="1" applyAlignment="1">
      <alignment/>
      <protection/>
    </xf>
    <xf numFmtId="0" fontId="4" fillId="0" borderId="47" xfId="533" applyFont="1" applyBorder="1" applyAlignment="1" applyProtection="1">
      <alignment horizontal="left" vertical="top" indent="2"/>
      <protection hidden="1"/>
    </xf>
    <xf numFmtId="0" fontId="4" fillId="0" borderId="47" xfId="533" applyFont="1" applyBorder="1" applyAlignment="1" applyProtection="1">
      <alignment horizontal="left" vertical="top" wrapText="1" indent="2"/>
      <protection hidden="1"/>
    </xf>
    <xf numFmtId="0" fontId="4" fillId="0" borderId="39" xfId="533" applyFont="1" applyBorder="1" applyAlignment="1" applyProtection="1">
      <alignment horizontal="right" vertical="top"/>
      <protection hidden="1"/>
    </xf>
    <xf numFmtId="49" fontId="3" fillId="0" borderId="47" xfId="533" applyNumberFormat="1" applyFont="1" applyBorder="1" applyAlignment="1" applyProtection="1">
      <alignment horizontal="center" vertical="center"/>
      <protection hidden="1" locked="0"/>
    </xf>
    <xf numFmtId="0" fontId="4" fillId="0" borderId="39" xfId="533" applyFont="1" applyBorder="1" applyAlignment="1" applyProtection="1">
      <alignment horizontal="left" vertical="top"/>
      <protection hidden="1"/>
    </xf>
    <xf numFmtId="0" fontId="4" fillId="0" borderId="47" xfId="533" applyFont="1" applyBorder="1" applyAlignment="1" applyProtection="1">
      <alignment horizontal="left"/>
      <protection hidden="1"/>
    </xf>
    <xf numFmtId="0" fontId="4" fillId="0" borderId="46" xfId="533" applyFont="1" applyBorder="1" applyAlignment="1" applyProtection="1">
      <alignment/>
      <protection hidden="1"/>
    </xf>
    <xf numFmtId="0" fontId="4" fillId="0" borderId="39" xfId="533" applyFont="1" applyBorder="1" applyAlignment="1" applyProtection="1">
      <alignment horizontal="left"/>
      <protection hidden="1"/>
    </xf>
    <xf numFmtId="0" fontId="4" fillId="0" borderId="47" xfId="533" applyFont="1" applyFill="1" applyBorder="1" applyAlignment="1" applyProtection="1">
      <alignment vertical="center"/>
      <protection hidden="1"/>
    </xf>
    <xf numFmtId="0" fontId="8" fillId="0" borderId="0" xfId="777" applyBorder="1" applyAlignment="1">
      <alignment/>
      <protection/>
    </xf>
    <xf numFmtId="0" fontId="8" fillId="0" borderId="47" xfId="777" applyBorder="1" applyAlignment="1">
      <alignment/>
      <protection/>
    </xf>
    <xf numFmtId="0" fontId="3" fillId="0" borderId="39" xfId="533" applyFont="1" applyBorder="1" applyAlignment="1" applyProtection="1">
      <alignment vertical="center"/>
      <protection hidden="1"/>
    </xf>
    <xf numFmtId="0" fontId="4" fillId="0" borderId="48" xfId="533" applyFont="1" applyBorder="1" applyAlignment="1" applyProtection="1">
      <alignment/>
      <protection hidden="1"/>
    </xf>
    <xf numFmtId="0" fontId="4" fillId="0" borderId="49" xfId="533" applyFont="1" applyFill="1" applyBorder="1" applyAlignment="1" applyProtection="1">
      <alignment horizontal="right" vertical="top" wrapText="1"/>
      <protection hidden="1"/>
    </xf>
    <xf numFmtId="0" fontId="4" fillId="0" borderId="50" xfId="533" applyFont="1" applyFill="1" applyBorder="1" applyAlignment="1" applyProtection="1">
      <alignment horizontal="right" vertical="top" wrapText="1"/>
      <protection hidden="1"/>
    </xf>
    <xf numFmtId="0" fontId="4" fillId="0" borderId="50" xfId="533" applyFont="1" applyFill="1" applyBorder="1" applyAlignment="1" applyProtection="1">
      <alignment/>
      <protection hidden="1"/>
    </xf>
    <xf numFmtId="0" fontId="4" fillId="0" borderId="51" xfId="533" applyFont="1" applyFill="1" applyBorder="1" applyAlignment="1" applyProtection="1">
      <alignment/>
      <protection hidden="1"/>
    </xf>
    <xf numFmtId="1" fontId="3" fillId="0" borderId="43" xfId="533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33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33" applyFont="1" applyFill="1" applyBorder="1" applyAlignment="1" applyProtection="1">
      <alignment horizontal="right" vertical="center"/>
      <protection hidden="1" locked="0"/>
    </xf>
    <xf numFmtId="0" fontId="4" fillId="0" borderId="0" xfId="533" applyFont="1" applyFill="1" applyBorder="1" applyAlignment="1">
      <alignment/>
      <protection/>
    </xf>
    <xf numFmtId="49" fontId="3" fillId="0" borderId="0" xfId="53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33" applyFont="1" applyFill="1" applyBorder="1" applyAlignment="1" applyProtection="1">
      <alignment horizontal="center" vertical="center"/>
      <protection hidden="1" locked="0"/>
    </xf>
    <xf numFmtId="0" fontId="4" fillId="0" borderId="39" xfId="533" applyFont="1" applyFill="1" applyBorder="1" applyAlignment="1" applyProtection="1">
      <alignment horizontal="right"/>
      <protection hidden="1"/>
    </xf>
    <xf numFmtId="0" fontId="4" fillId="0" borderId="0" xfId="533" applyFont="1" applyFill="1" applyBorder="1" applyAlignment="1" applyProtection="1">
      <alignment horizontal="right"/>
      <protection hidden="1"/>
    </xf>
    <xf numFmtId="0" fontId="4" fillId="0" borderId="0" xfId="533" applyFont="1" applyFill="1" applyBorder="1" applyAlignment="1" applyProtection="1">
      <alignment vertical="top"/>
      <protection hidden="1"/>
    </xf>
    <xf numFmtId="0" fontId="4" fillId="0" borderId="0" xfId="533" applyFont="1" applyFill="1" applyBorder="1" applyAlignment="1" applyProtection="1">
      <alignment vertical="top" wrapText="1"/>
      <protection hidden="1"/>
    </xf>
    <xf numFmtId="0" fontId="4" fillId="0" borderId="0" xfId="533" applyFont="1" applyFill="1" applyBorder="1" applyAlignment="1" applyProtection="1">
      <alignment wrapText="1"/>
      <protection hidden="1"/>
    </xf>
    <xf numFmtId="0" fontId="4" fillId="0" borderId="39" xfId="533" applyFont="1" applyFill="1" applyBorder="1" applyAlignment="1" applyProtection="1">
      <alignment horizontal="right" vertical="top"/>
      <protection hidden="1"/>
    </xf>
    <xf numFmtId="0" fontId="4" fillId="0" borderId="0" xfId="533" applyFont="1" applyFill="1" applyBorder="1" applyAlignment="1" applyProtection="1">
      <alignment horizontal="right" vertical="top"/>
      <protection hidden="1"/>
    </xf>
    <xf numFmtId="0" fontId="4" fillId="0" borderId="0" xfId="533" applyFont="1" applyFill="1" applyBorder="1" applyAlignment="1" applyProtection="1">
      <alignment horizontal="center" vertical="top"/>
      <protection hidden="1"/>
    </xf>
    <xf numFmtId="0" fontId="4" fillId="0" borderId="0" xfId="533" applyFont="1" applyFill="1" applyBorder="1" applyAlignment="1" applyProtection="1">
      <alignment horizontal="center"/>
      <protection hidden="1"/>
    </xf>
    <xf numFmtId="0" fontId="4" fillId="0" borderId="0" xfId="533" applyFont="1" applyFill="1" applyBorder="1" applyAlignment="1" applyProtection="1">
      <alignment horizontal="left"/>
      <protection hidden="1"/>
    </xf>
    <xf numFmtId="0" fontId="9" fillId="0" borderId="52" xfId="77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7" applyFont="1" applyFill="1" applyBorder="1" applyAlignment="1" applyProtection="1">
      <alignment horizontal="center" vertical="center"/>
      <protection hidden="1"/>
    </xf>
    <xf numFmtId="14" fontId="7" fillId="0" borderId="40" xfId="777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33" applyNumberFormat="1" applyFont="1" applyFill="1" applyBorder="1" applyAlignment="1" applyProtection="1">
      <alignment horizontal="center" vertical="center"/>
      <protection hidden="1" locked="0"/>
    </xf>
    <xf numFmtId="3" fontId="3" fillId="0" borderId="43" xfId="533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47" xfId="533" applyNumberFormat="1" applyFont="1" applyFill="1" applyBorder="1" applyAlignment="1" applyProtection="1">
      <alignment horizontal="left" vertical="center"/>
      <protection hidden="1" locked="0"/>
    </xf>
    <xf numFmtId="0" fontId="4" fillId="0" borderId="0" xfId="533" applyFont="1" applyFill="1" applyBorder="1" applyAlignment="1">
      <alignment/>
      <protection/>
    </xf>
    <xf numFmtId="0" fontId="4" fillId="0" borderId="0" xfId="533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4" fillId="0" borderId="47" xfId="777" applyFont="1" applyBorder="1" applyAlignment="1" applyProtection="1">
      <alignment horizontal="left"/>
      <protection hidden="1"/>
    </xf>
    <xf numFmtId="0" fontId="4" fillId="0" borderId="0" xfId="777" applyFont="1" applyBorder="1" applyAlignment="1" applyProtection="1">
      <alignment horizontal="left"/>
      <protection hidden="1"/>
    </xf>
    <xf numFmtId="0" fontId="4" fillId="0" borderId="0" xfId="777" applyFont="1" applyBorder="1" applyAlignment="1" applyProtection="1">
      <alignment vertical="center"/>
      <protection hidden="1"/>
    </xf>
    <xf numFmtId="0" fontId="4" fillId="0" borderId="47" xfId="777" applyFont="1" applyFill="1" applyBorder="1" applyAlignment="1" applyProtection="1">
      <alignment vertical="center"/>
      <protection hidden="1"/>
    </xf>
    <xf numFmtId="0" fontId="3" fillId="0" borderId="0" xfId="777" applyFont="1" applyBorder="1" applyAlignment="1" applyProtection="1">
      <alignment/>
      <protection hidden="1"/>
    </xf>
    <xf numFmtId="0" fontId="7" fillId="0" borderId="0" xfId="777" applyFont="1" applyBorder="1" applyAlignment="1">
      <alignment/>
      <protection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0" fillId="0" borderId="0" xfId="376" applyNumberFormat="1" applyFill="1">
      <alignment/>
      <protection/>
    </xf>
    <xf numFmtId="164" fontId="3" fillId="0" borderId="34" xfId="376" applyNumberFormat="1" applyFont="1" applyFill="1" applyBorder="1" applyAlignment="1">
      <alignment horizontal="center" vertical="center"/>
      <protection/>
    </xf>
    <xf numFmtId="164" fontId="3" fillId="0" borderId="35" xfId="376" applyNumberFormat="1" applyFont="1" applyFill="1" applyBorder="1" applyAlignment="1">
      <alignment horizontal="center" vertical="center"/>
      <protection/>
    </xf>
    <xf numFmtId="0" fontId="0" fillId="0" borderId="0" xfId="376" applyFill="1" applyBorder="1">
      <alignment/>
      <protection/>
    </xf>
    <xf numFmtId="0" fontId="0" fillId="0" borderId="14" xfId="376" applyFont="1" applyFill="1" applyBorder="1" applyAlignment="1">
      <alignment vertical="center"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10" fontId="0" fillId="0" borderId="0" xfId="376" applyNumberFormat="1" applyFill="1">
      <alignment/>
      <protection/>
    </xf>
    <xf numFmtId="191" fontId="0" fillId="0" borderId="0" xfId="376" applyNumberFormat="1" applyFill="1">
      <alignment/>
      <protection/>
    </xf>
    <xf numFmtId="14" fontId="0" fillId="0" borderId="0" xfId="376" applyNumberFormat="1" applyFill="1">
      <alignment/>
      <protection/>
    </xf>
    <xf numFmtId="3" fontId="0" fillId="97" borderId="0" xfId="376" applyNumberFormat="1" applyFill="1">
      <alignment/>
      <protection/>
    </xf>
    <xf numFmtId="4" fontId="0" fillId="0" borderId="0" xfId="376" applyNumberFormat="1" applyFill="1">
      <alignment/>
      <protection/>
    </xf>
    <xf numFmtId="3" fontId="2" fillId="0" borderId="38" xfId="376" applyNumberFormat="1" applyFont="1" applyFill="1" applyBorder="1" applyAlignment="1" applyProtection="1">
      <alignment vertical="center"/>
      <protection hidden="1"/>
    </xf>
    <xf numFmtId="0" fontId="4" fillId="0" borderId="39" xfId="533" applyFont="1" applyBorder="1" applyAlignment="1" applyProtection="1">
      <alignment horizontal="right" vertical="center" wrapText="1"/>
      <protection hidden="1"/>
    </xf>
    <xf numFmtId="0" fontId="4" fillId="0" borderId="47" xfId="533" applyFont="1" applyBorder="1" applyAlignment="1" applyProtection="1">
      <alignment horizontal="right" wrapText="1"/>
      <protection hidden="1"/>
    </xf>
    <xf numFmtId="0" fontId="3" fillId="0" borderId="49" xfId="533" applyFont="1" applyFill="1" applyBorder="1" applyAlignment="1" applyProtection="1">
      <alignment horizontal="left" vertical="center"/>
      <protection hidden="1" locked="0"/>
    </xf>
    <xf numFmtId="0" fontId="3" fillId="0" borderId="50" xfId="533" applyFont="1" applyFill="1" applyBorder="1" applyAlignment="1" applyProtection="1">
      <alignment horizontal="left" vertical="center"/>
      <protection hidden="1" locked="0"/>
    </xf>
    <xf numFmtId="0" fontId="3" fillId="0" borderId="51" xfId="533" applyFont="1" applyFill="1" applyBorder="1" applyAlignment="1" applyProtection="1">
      <alignment horizontal="left" vertical="center"/>
      <protection hidden="1" locked="0"/>
    </xf>
    <xf numFmtId="0" fontId="3" fillId="0" borderId="49" xfId="533" applyFont="1" applyFill="1" applyBorder="1" applyAlignment="1" applyProtection="1">
      <alignment horizontal="right" vertical="center"/>
      <protection hidden="1" locked="0"/>
    </xf>
    <xf numFmtId="0" fontId="4" fillId="0" borderId="50" xfId="533" applyFont="1" applyFill="1" applyBorder="1" applyAlignment="1">
      <alignment/>
      <protection/>
    </xf>
    <xf numFmtId="0" fontId="4" fillId="0" borderId="51" xfId="533" applyFont="1" applyFill="1" applyBorder="1" applyAlignment="1">
      <alignment/>
      <protection/>
    </xf>
    <xf numFmtId="49" fontId="3" fillId="0" borderId="49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33" applyNumberFormat="1" applyFont="1" applyFill="1" applyBorder="1" applyAlignment="1" applyProtection="1">
      <alignment horizontal="left" vertical="center"/>
      <protection hidden="1" locked="0"/>
    </xf>
    <xf numFmtId="0" fontId="4" fillId="0" borderId="0" xfId="533" applyFont="1" applyBorder="1" applyAlignment="1" applyProtection="1">
      <alignment horizontal="center" vertical="top"/>
      <protection hidden="1"/>
    </xf>
    <xf numFmtId="0" fontId="4" fillId="0" borderId="0" xfId="533" applyFont="1" applyBorder="1" applyAlignment="1" applyProtection="1">
      <alignment horizontal="center"/>
      <protection hidden="1"/>
    </xf>
    <xf numFmtId="0" fontId="4" fillId="0" borderId="40" xfId="533" applyFont="1" applyBorder="1" applyAlignment="1" applyProtection="1">
      <alignment horizontal="center"/>
      <protection hidden="1"/>
    </xf>
    <xf numFmtId="0" fontId="4" fillId="0" borderId="0" xfId="777" applyFont="1" applyBorder="1" applyAlignment="1" applyProtection="1">
      <alignment horizontal="left"/>
      <protection hidden="1"/>
    </xf>
    <xf numFmtId="0" fontId="4" fillId="0" borderId="47" xfId="777" applyFont="1" applyBorder="1" applyAlignment="1" applyProtection="1">
      <alignment horizontal="left"/>
      <protection hidden="1"/>
    </xf>
    <xf numFmtId="0" fontId="9" fillId="0" borderId="52" xfId="533" applyFont="1" applyBorder="1" applyAlignment="1">
      <alignment/>
      <protection/>
    </xf>
    <xf numFmtId="0" fontId="9" fillId="0" borderId="40" xfId="533" applyFont="1" applyBorder="1" applyAlignment="1">
      <alignment/>
      <protection/>
    </xf>
    <xf numFmtId="0" fontId="4" fillId="0" borderId="0" xfId="533" applyFont="1" applyBorder="1" applyAlignment="1" applyProtection="1">
      <alignment vertical="center"/>
      <protection hidden="1"/>
    </xf>
    <xf numFmtId="49" fontId="3" fillId="0" borderId="50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49" xfId="533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33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3" applyFont="1" applyFill="1" applyBorder="1" applyAlignment="1" applyProtection="1">
      <alignment horizontal="center" vertical="top"/>
      <protection hidden="1"/>
    </xf>
    <xf numFmtId="0" fontId="4" fillId="0" borderId="0" xfId="533" applyFont="1" applyFill="1" applyBorder="1" applyAlignment="1" applyProtection="1">
      <alignment horizontal="center"/>
      <protection hidden="1"/>
    </xf>
    <xf numFmtId="0" fontId="4" fillId="0" borderId="54" xfId="533" applyFont="1" applyBorder="1" applyAlignment="1" applyProtection="1">
      <alignment horizontal="center" vertical="top"/>
      <protection hidden="1"/>
    </xf>
    <xf numFmtId="0" fontId="4" fillId="0" borderId="54" xfId="533" applyFont="1" applyBorder="1" applyAlignment="1">
      <alignment horizontal="center"/>
      <protection/>
    </xf>
    <xf numFmtId="0" fontId="4" fillId="0" borderId="55" xfId="533" applyFont="1" applyBorder="1" applyAlignment="1">
      <alignment/>
      <protection/>
    </xf>
    <xf numFmtId="0" fontId="4" fillId="0" borderId="50" xfId="533" applyFont="1" applyFill="1" applyBorder="1" applyAlignment="1" applyProtection="1">
      <alignment horizontal="center" vertical="top"/>
      <protection hidden="1"/>
    </xf>
    <xf numFmtId="0" fontId="4" fillId="0" borderId="50" xfId="533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0" fontId="4" fillId="0" borderId="39" xfId="533" applyFont="1" applyBorder="1" applyAlignment="1" applyProtection="1">
      <alignment horizontal="right" vertical="center"/>
      <protection hidden="1"/>
    </xf>
    <xf numFmtId="0" fontId="4" fillId="0" borderId="47" xfId="533" applyFont="1" applyBorder="1" applyAlignment="1" applyProtection="1">
      <alignment horizontal="right"/>
      <protection hidden="1"/>
    </xf>
    <xf numFmtId="0" fontId="4" fillId="0" borderId="0" xfId="533" applyFont="1" applyBorder="1" applyAlignment="1" applyProtection="1">
      <alignment horizontal="right" vertical="center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33" applyFont="1" applyFill="1" applyBorder="1" applyAlignment="1" applyProtection="1">
      <alignment/>
      <protection hidden="1" locked="0"/>
    </xf>
    <xf numFmtId="0" fontId="3" fillId="0" borderId="51" xfId="533" applyFont="1" applyFill="1" applyBorder="1" applyAlignment="1" applyProtection="1">
      <alignment/>
      <protection hidden="1" locked="0"/>
    </xf>
    <xf numFmtId="0" fontId="4" fillId="0" borderId="50" xfId="533" applyFont="1" applyFill="1" applyBorder="1" applyAlignment="1">
      <alignment horizontal="left"/>
      <protection/>
    </xf>
    <xf numFmtId="0" fontId="4" fillId="0" borderId="51" xfId="533" applyFont="1" applyFill="1" applyBorder="1" applyAlignment="1">
      <alignment horizontal="left"/>
      <protection/>
    </xf>
    <xf numFmtId="0" fontId="4" fillId="0" borderId="0" xfId="533" applyFont="1" applyBorder="1" applyAlignment="1" applyProtection="1">
      <alignment horizontal="right"/>
      <protection hidden="1"/>
    </xf>
    <xf numFmtId="0" fontId="4" fillId="0" borderId="40" xfId="533" applyFont="1" applyFill="1" applyBorder="1" applyAlignment="1" applyProtection="1">
      <alignment vertical="top" wrapText="1"/>
      <protection hidden="1"/>
    </xf>
    <xf numFmtId="0" fontId="4" fillId="0" borderId="39" xfId="533" applyFont="1" applyBorder="1" applyAlignment="1" applyProtection="1">
      <alignment horizontal="center" vertical="center"/>
      <protection hidden="1"/>
    </xf>
    <xf numFmtId="0" fontId="4" fillId="0" borderId="0" xfId="533" applyFont="1" applyBorder="1" applyAlignment="1">
      <alignment horizontal="center" vertical="center"/>
      <protection/>
    </xf>
    <xf numFmtId="0" fontId="4" fillId="0" borderId="0" xfId="533" applyFont="1" applyBorder="1" applyAlignment="1">
      <alignment horizontal="center"/>
      <protection/>
    </xf>
    <xf numFmtId="0" fontId="4" fillId="0" borderId="0" xfId="533" applyFont="1" applyBorder="1" applyAlignment="1">
      <alignment horizontal="center" vertical="center"/>
      <protection/>
    </xf>
    <xf numFmtId="0" fontId="4" fillId="0" borderId="0" xfId="533" applyFont="1" applyBorder="1" applyAlignment="1">
      <alignment vertical="center"/>
      <protection/>
    </xf>
    <xf numFmtId="0" fontId="4" fillId="0" borderId="0" xfId="533" applyFont="1" applyBorder="1" applyAlignment="1">
      <alignment horizontal="center"/>
      <protection/>
    </xf>
    <xf numFmtId="0" fontId="4" fillId="0" borderId="47" xfId="533" applyFont="1" applyBorder="1" applyAlignment="1">
      <alignment horizontal="center"/>
      <protection/>
    </xf>
    <xf numFmtId="0" fontId="4" fillId="0" borderId="50" xfId="533" applyFont="1" applyFill="1" applyBorder="1" applyAlignment="1">
      <alignment horizontal="left" vertical="center"/>
      <protection/>
    </xf>
    <xf numFmtId="0" fontId="4" fillId="0" borderId="51" xfId="533" applyFont="1" applyFill="1" applyBorder="1" applyAlignment="1">
      <alignment horizontal="left" vertical="center"/>
      <protection/>
    </xf>
    <xf numFmtId="1" fontId="3" fillId="0" borderId="49" xfId="533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33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3" applyFont="1" applyBorder="1" applyAlignment="1" applyProtection="1">
      <alignment horizontal="right" wrapText="1"/>
      <protection hidden="1"/>
    </xf>
    <xf numFmtId="0" fontId="4" fillId="0" borderId="39" xfId="533" applyFont="1" applyBorder="1" applyAlignment="1" applyProtection="1">
      <alignment horizontal="right" wrapText="1"/>
      <protection hidden="1"/>
    </xf>
    <xf numFmtId="0" fontId="3" fillId="0" borderId="39" xfId="533" applyFont="1" applyFill="1" applyBorder="1" applyAlignment="1" applyProtection="1">
      <alignment horizontal="left" vertical="center" wrapText="1"/>
      <protection hidden="1"/>
    </xf>
    <xf numFmtId="0" fontId="3" fillId="0" borderId="0" xfId="533" applyFont="1" applyFill="1" applyBorder="1" applyAlignment="1" applyProtection="1">
      <alignment horizontal="left" vertical="center" wrapText="1"/>
      <protection hidden="1"/>
    </xf>
    <xf numFmtId="0" fontId="3" fillId="0" borderId="47" xfId="533" applyFont="1" applyFill="1" applyBorder="1" applyAlignment="1" applyProtection="1">
      <alignment horizontal="left" vertical="center" wrapText="1"/>
      <protection hidden="1"/>
    </xf>
    <xf numFmtId="0" fontId="10" fillId="0" borderId="39" xfId="533" applyFont="1" applyBorder="1" applyAlignment="1" applyProtection="1">
      <alignment horizontal="center" vertical="center" wrapText="1"/>
      <protection hidden="1"/>
    </xf>
    <xf numFmtId="0" fontId="10" fillId="0" borderId="0" xfId="533" applyFont="1" applyBorder="1" applyAlignment="1" applyProtection="1">
      <alignment horizontal="center" vertical="center" wrapText="1"/>
      <protection hidden="1"/>
    </xf>
    <xf numFmtId="0" fontId="10" fillId="0" borderId="47" xfId="533" applyFont="1" applyBorder="1" applyAlignment="1" applyProtection="1">
      <alignment horizontal="center" vertical="center" wrapText="1"/>
      <protection hidden="1"/>
    </xf>
    <xf numFmtId="0" fontId="2" fillId="0" borderId="39" xfId="533" applyFont="1" applyBorder="1" applyAlignment="1" applyProtection="1">
      <alignment horizontal="right" vertical="center" wrapText="1"/>
      <protection hidden="1"/>
    </xf>
    <xf numFmtId="0" fontId="2" fillId="0" borderId="47" xfId="533" applyFont="1" applyBorder="1" applyAlignment="1" applyProtection="1">
      <alignment horizontal="right" wrapText="1"/>
      <protection hidden="1"/>
    </xf>
    <xf numFmtId="0" fontId="14" fillId="0" borderId="0" xfId="533" applyFont="1" applyAlignment="1" applyProtection="1">
      <alignment wrapText="1"/>
      <protection hidden="1"/>
    </xf>
    <xf numFmtId="0" fontId="4" fillId="0" borderId="50" xfId="533" applyFont="1" applyFill="1" applyBorder="1" applyAlignment="1">
      <alignment/>
      <protection/>
    </xf>
    <xf numFmtId="0" fontId="4" fillId="0" borderId="51" xfId="533" applyFont="1" applyFill="1" applyBorder="1" applyAlignment="1">
      <alignment/>
      <protection/>
    </xf>
    <xf numFmtId="0" fontId="3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60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9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3" fontId="6" fillId="96" borderId="44" xfId="376" applyNumberFormat="1" applyFont="1" applyFill="1" applyBorder="1" applyAlignment="1" applyProtection="1">
      <alignment horizontal="left" vertical="center"/>
      <protection hidden="1"/>
    </xf>
    <xf numFmtId="3" fontId="6" fillId="96" borderId="14" xfId="376" applyNumberFormat="1" applyFont="1" applyFill="1" applyBorder="1" applyAlignment="1" applyProtection="1">
      <alignment horizontal="left" vertical="center"/>
      <protection hidden="1"/>
    </xf>
    <xf numFmtId="3" fontId="6" fillId="96" borderId="60" xfId="376" applyNumberFormat="1" applyFont="1" applyFill="1" applyBorder="1" applyAlignment="1" applyProtection="1">
      <alignment horizontal="left" vertical="center"/>
      <protection hidden="1"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56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8" xfId="376" applyFont="1" applyFill="1" applyBorder="1" applyAlignment="1">
      <alignment horizontal="left" vertical="center" wrapText="1"/>
      <protection/>
    </xf>
    <xf numFmtId="0" fontId="4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8" xfId="376" applyFont="1" applyFill="1" applyBorder="1" applyAlignment="1">
      <alignment horizontal="left" vertical="center" wrapText="1" indent="1"/>
      <protection/>
    </xf>
    <xf numFmtId="0" fontId="4" fillId="0" borderId="59" xfId="376" applyFont="1" applyFill="1" applyBorder="1" applyAlignment="1">
      <alignment horizontal="left" vertical="center" wrapText="1" indent="1"/>
      <protection/>
    </xf>
    <xf numFmtId="0" fontId="4" fillId="0" borderId="63" xfId="376" applyFont="1" applyFill="1" applyBorder="1" applyAlignment="1">
      <alignment horizontal="left" vertical="center" wrapText="1" indent="1"/>
      <protection/>
    </xf>
    <xf numFmtId="0" fontId="4" fillId="0" borderId="64" xfId="376" applyFont="1" applyFill="1" applyBorder="1" applyAlignment="1">
      <alignment horizontal="left" vertical="center" wrapText="1" indent="1"/>
      <protection/>
    </xf>
    <xf numFmtId="0" fontId="4" fillId="0" borderId="65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6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61" xfId="376" applyFont="1" applyFill="1" applyBorder="1" applyAlignment="1">
      <alignment horizontal="left" vertical="center" wrapText="1" indent="1"/>
      <protection/>
    </xf>
    <xf numFmtId="0" fontId="3" fillId="0" borderId="62" xfId="376" applyFont="1" applyFill="1" applyBorder="1" applyAlignment="1">
      <alignment horizontal="left" vertical="center" wrapText="1" indent="1"/>
      <protection/>
    </xf>
    <xf numFmtId="0" fontId="3" fillId="0" borderId="39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61" xfId="376" applyFont="1" applyFill="1" applyBorder="1" applyAlignment="1">
      <alignment horizontal="left" vertical="center" wrapText="1"/>
      <protection/>
    </xf>
    <xf numFmtId="0" fontId="3" fillId="0" borderId="62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9" fillId="0" borderId="44" xfId="77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7" fillId="0" borderId="40" xfId="777" applyFont="1" applyFill="1" applyBorder="1" applyAlignment="1" applyProtection="1">
      <alignment horizontal="center" vertical="center"/>
      <protection hidden="1"/>
    </xf>
    <xf numFmtId="14" fontId="7" fillId="0" borderId="40" xfId="777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7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828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00 2" xfId="378"/>
    <cellStyle name="Normal 101" xfId="379"/>
    <cellStyle name="Normal 102" xfId="380"/>
    <cellStyle name="Normal 103" xfId="381"/>
    <cellStyle name="Normal 104" xfId="382"/>
    <cellStyle name="Normal 105" xfId="383"/>
    <cellStyle name="Normal 106" xfId="384"/>
    <cellStyle name="Normal 11" xfId="385"/>
    <cellStyle name="Normal 11 2" xfId="386"/>
    <cellStyle name="Normal 12" xfId="387"/>
    <cellStyle name="Normal 12 2" xfId="388"/>
    <cellStyle name="Normal 13" xfId="389"/>
    <cellStyle name="Normal 13 2" xfId="390"/>
    <cellStyle name="Normal 14" xfId="391"/>
    <cellStyle name="Normal 14 2" xfId="392"/>
    <cellStyle name="Normal 14 3" xfId="393"/>
    <cellStyle name="Normal 15" xfId="394"/>
    <cellStyle name="Normal 15 2" xfId="395"/>
    <cellStyle name="Normal 16" xfId="396"/>
    <cellStyle name="Normal 16 2" xfId="397"/>
    <cellStyle name="Normal 16 3" xfId="398"/>
    <cellStyle name="Normal 16 4" xfId="399"/>
    <cellStyle name="Normal 16 5" xfId="400"/>
    <cellStyle name="Normal 17" xfId="401"/>
    <cellStyle name="Normal 17 2" xfId="402"/>
    <cellStyle name="Normal 18" xfId="403"/>
    <cellStyle name="Normal 18 2" xfId="404"/>
    <cellStyle name="Normal 19" xfId="405"/>
    <cellStyle name="Normal 19 2" xfId="406"/>
    <cellStyle name="Normal 2" xfId="407"/>
    <cellStyle name="Normal 2 10 10" xfId="408"/>
    <cellStyle name="Normal 2 2" xfId="409"/>
    <cellStyle name="Normal 2 2 2" xfId="410"/>
    <cellStyle name="Normal 2 2 3" xfId="411"/>
    <cellStyle name="Normal 2 2 3 2" xfId="412"/>
    <cellStyle name="Normal 2 3" xfId="413"/>
    <cellStyle name="Normal 2 3 2" xfId="414"/>
    <cellStyle name="Normal 2 4" xfId="415"/>
    <cellStyle name="Normal 2 5" xfId="416"/>
    <cellStyle name="Normal 2 5 2" xfId="417"/>
    <cellStyle name="Normal 2 5 2 2" xfId="418"/>
    <cellStyle name="Normal 2 5 3" xfId="419"/>
    <cellStyle name="Normal 2 6" xfId="420"/>
    <cellStyle name="Normal 2 7" xfId="421"/>
    <cellStyle name="Normal 2 8" xfId="422"/>
    <cellStyle name="Normal 2 9" xfId="423"/>
    <cellStyle name="Normal 20" xfId="424"/>
    <cellStyle name="Normal 20 2" xfId="425"/>
    <cellStyle name="Normal 21" xfId="426"/>
    <cellStyle name="Normal 21 2" xfId="427"/>
    <cellStyle name="Normal 22" xfId="428"/>
    <cellStyle name="Normal 23" xfId="429"/>
    <cellStyle name="Normal 24" xfId="430"/>
    <cellStyle name="Normal 25" xfId="431"/>
    <cellStyle name="Normal 26" xfId="432"/>
    <cellStyle name="Normal 27" xfId="433"/>
    <cellStyle name="Normal 28" xfId="434"/>
    <cellStyle name="Normal 29" xfId="435"/>
    <cellStyle name="Normal 3" xfId="436"/>
    <cellStyle name="Normal 3 2" xfId="437"/>
    <cellStyle name="Normal 3 2 2" xfId="438"/>
    <cellStyle name="Normal 3 3" xfId="439"/>
    <cellStyle name="Normal 3 4" xfId="440"/>
    <cellStyle name="Normal 3 5" xfId="441"/>
    <cellStyle name="Normal 30" xfId="442"/>
    <cellStyle name="Normal 31" xfId="443"/>
    <cellStyle name="Normal 32" xfId="444"/>
    <cellStyle name="Normal 33" xfId="445"/>
    <cellStyle name="Normal 34" xfId="446"/>
    <cellStyle name="Normal 35" xfId="447"/>
    <cellStyle name="Normal 36" xfId="448"/>
    <cellStyle name="Normal 37" xfId="449"/>
    <cellStyle name="Normal 38" xfId="450"/>
    <cellStyle name="Normal 39" xfId="451"/>
    <cellStyle name="Normal 4" xfId="452"/>
    <cellStyle name="Normal 4 2" xfId="453"/>
    <cellStyle name="Normal 4 3" xfId="454"/>
    <cellStyle name="Normal 40" xfId="455"/>
    <cellStyle name="Normal 41" xfId="456"/>
    <cellStyle name="Normal 42" xfId="457"/>
    <cellStyle name="Normal 43" xfId="458"/>
    <cellStyle name="Normal 44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2 2" xfId="467"/>
    <cellStyle name="Normal 5 2 3" xfId="468"/>
    <cellStyle name="Normal 5 3" xfId="469"/>
    <cellStyle name="Normal 5 4" xfId="470"/>
    <cellStyle name="Normal 5 5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0" xfId="484"/>
    <cellStyle name="Normal 61" xfId="485"/>
    <cellStyle name="Normal 62" xfId="486"/>
    <cellStyle name="Normal 63" xfId="487"/>
    <cellStyle name="Normal 64" xfId="488"/>
    <cellStyle name="Normal 65" xfId="489"/>
    <cellStyle name="Normal 66" xfId="490"/>
    <cellStyle name="Normal 67" xfId="491"/>
    <cellStyle name="Normal 68" xfId="492"/>
    <cellStyle name="Normal 69" xfId="493"/>
    <cellStyle name="Normal 7" xfId="494"/>
    <cellStyle name="Normal 7 2" xfId="495"/>
    <cellStyle name="Normal 70" xfId="496"/>
    <cellStyle name="Normal 70 2" xfId="497"/>
    <cellStyle name="Normal 71" xfId="498"/>
    <cellStyle name="Normal 72" xfId="499"/>
    <cellStyle name="Normal 73" xfId="500"/>
    <cellStyle name="Normal 74" xfId="501"/>
    <cellStyle name="Normal 75" xfId="502"/>
    <cellStyle name="Normal 76" xfId="503"/>
    <cellStyle name="Normal 77" xfId="504"/>
    <cellStyle name="Normal 78" xfId="505"/>
    <cellStyle name="Normal 79" xfId="506"/>
    <cellStyle name="Normal 8" xfId="507"/>
    <cellStyle name="Normal 80" xfId="508"/>
    <cellStyle name="Normal 81" xfId="509"/>
    <cellStyle name="Normal 82" xfId="510"/>
    <cellStyle name="Normal 83" xfId="511"/>
    <cellStyle name="Normal 84" xfId="512"/>
    <cellStyle name="Normal 84 2" xfId="513"/>
    <cellStyle name="Normal 85" xfId="514"/>
    <cellStyle name="Normal 86" xfId="515"/>
    <cellStyle name="Normal 87" xfId="516"/>
    <cellStyle name="Normal 87 2" xfId="517"/>
    <cellStyle name="Normal 87 3" xfId="518"/>
    <cellStyle name="Normal 88" xfId="519"/>
    <cellStyle name="Normal 89" xfId="520"/>
    <cellStyle name="Normal 9" xfId="521"/>
    <cellStyle name="Normal 9 2" xfId="522"/>
    <cellStyle name="Normal 90" xfId="523"/>
    <cellStyle name="Normal 91" xfId="524"/>
    <cellStyle name="Normal 92" xfId="525"/>
    <cellStyle name="Normal 93" xfId="526"/>
    <cellStyle name="Normal 94" xfId="527"/>
    <cellStyle name="Normal 95" xfId="528"/>
    <cellStyle name="Normal 96" xfId="529"/>
    <cellStyle name="Normal 97" xfId="530"/>
    <cellStyle name="Normal 98" xfId="531"/>
    <cellStyle name="Normal 99" xfId="532"/>
    <cellStyle name="Normal_TFI-POD" xfId="533"/>
    <cellStyle name="normálne_Hárok1" xfId="534"/>
    <cellStyle name="normální_Hárok1" xfId="535"/>
    <cellStyle name="Normalno 2" xfId="536"/>
    <cellStyle name="Normalno 2 2" xfId="537"/>
    <cellStyle name="Note" xfId="538"/>
    <cellStyle name="Note 2" xfId="539"/>
    <cellStyle name="Note 3" xfId="540"/>
    <cellStyle name="Note 4" xfId="541"/>
    <cellStyle name="Notiz" xfId="542"/>
    <cellStyle name="Notiz 2" xfId="543"/>
    <cellStyle name="Obično 2" xfId="544"/>
    <cellStyle name="Obično 2 2" xfId="545"/>
    <cellStyle name="Obično 2 3" xfId="546"/>
    <cellStyle name="Obično 3" xfId="547"/>
    <cellStyle name="Obično 3 2" xfId="548"/>
    <cellStyle name="Obično 4" xfId="549"/>
    <cellStyle name="Obično_05-03 Temeljnica za knjiženje" xfId="550"/>
    <cellStyle name="Output" xfId="551"/>
    <cellStyle name="Output 2" xfId="552"/>
    <cellStyle name="Output 3" xfId="553"/>
    <cellStyle name="Output 4" xfId="554"/>
    <cellStyle name="Percent" xfId="555"/>
    <cellStyle name="Percent [2]" xfId="556"/>
    <cellStyle name="Percent [2] 2" xfId="557"/>
    <cellStyle name="Percent 10" xfId="558"/>
    <cellStyle name="Percent 11" xfId="559"/>
    <cellStyle name="Percent 12" xfId="560"/>
    <cellStyle name="Percent 13" xfId="561"/>
    <cellStyle name="Percent 14" xfId="562"/>
    <cellStyle name="Percent 15" xfId="563"/>
    <cellStyle name="Percent 16" xfId="564"/>
    <cellStyle name="Percent 17" xfId="565"/>
    <cellStyle name="Percent 18" xfId="566"/>
    <cellStyle name="Percent 19" xfId="567"/>
    <cellStyle name="Percent 2" xfId="568"/>
    <cellStyle name="Percent 2 2" xfId="569"/>
    <cellStyle name="Percent 2 3" xfId="570"/>
    <cellStyle name="Percent 20" xfId="571"/>
    <cellStyle name="Percent 21" xfId="572"/>
    <cellStyle name="Percent 22" xfId="573"/>
    <cellStyle name="Percent 23" xfId="574"/>
    <cellStyle name="Percent 24" xfId="575"/>
    <cellStyle name="Percent 25" xfId="576"/>
    <cellStyle name="Percent 26" xfId="577"/>
    <cellStyle name="Percent 27" xfId="578"/>
    <cellStyle name="Percent 28" xfId="579"/>
    <cellStyle name="Percent 29" xfId="580"/>
    <cellStyle name="Percent 3" xfId="581"/>
    <cellStyle name="Percent 3 2" xfId="582"/>
    <cellStyle name="Percent 30" xfId="583"/>
    <cellStyle name="Percent 31" xfId="584"/>
    <cellStyle name="Percent 32" xfId="585"/>
    <cellStyle name="Percent 33" xfId="586"/>
    <cellStyle name="Percent 34" xfId="587"/>
    <cellStyle name="Percent 35" xfId="588"/>
    <cellStyle name="Percent 36" xfId="589"/>
    <cellStyle name="Percent 37" xfId="590"/>
    <cellStyle name="Percent 38" xfId="591"/>
    <cellStyle name="Percent 39" xfId="592"/>
    <cellStyle name="Percent 4" xfId="593"/>
    <cellStyle name="Percent 4 2" xfId="594"/>
    <cellStyle name="Percent 40" xfId="595"/>
    <cellStyle name="Percent 41" xfId="596"/>
    <cellStyle name="Percent 42" xfId="597"/>
    <cellStyle name="Percent 43" xfId="598"/>
    <cellStyle name="Percent 44" xfId="599"/>
    <cellStyle name="Percent 45" xfId="600"/>
    <cellStyle name="Percent 46" xfId="601"/>
    <cellStyle name="Percent 47" xfId="602"/>
    <cellStyle name="Percent 48" xfId="603"/>
    <cellStyle name="Percent 49" xfId="604"/>
    <cellStyle name="Percent 5" xfId="605"/>
    <cellStyle name="Percent 5 2" xfId="606"/>
    <cellStyle name="Percent 5 2 2" xfId="607"/>
    <cellStyle name="Percent 50" xfId="608"/>
    <cellStyle name="Percent 51" xfId="609"/>
    <cellStyle name="Percent 52" xfId="610"/>
    <cellStyle name="Percent 53" xfId="611"/>
    <cellStyle name="Percent 54" xfId="612"/>
    <cellStyle name="Percent 55" xfId="613"/>
    <cellStyle name="Percent 56" xfId="614"/>
    <cellStyle name="Percent 57" xfId="615"/>
    <cellStyle name="Percent 58" xfId="616"/>
    <cellStyle name="Percent 59" xfId="617"/>
    <cellStyle name="Percent 6" xfId="618"/>
    <cellStyle name="Percent 6 2" xfId="619"/>
    <cellStyle name="Percent 60" xfId="620"/>
    <cellStyle name="Percent 61" xfId="621"/>
    <cellStyle name="Percent 62" xfId="622"/>
    <cellStyle name="Percent 63" xfId="623"/>
    <cellStyle name="Percent 64" xfId="624"/>
    <cellStyle name="Percent 65" xfId="625"/>
    <cellStyle name="Percent 66" xfId="626"/>
    <cellStyle name="Percent 67" xfId="627"/>
    <cellStyle name="Percent 7" xfId="628"/>
    <cellStyle name="Percent 8" xfId="629"/>
    <cellStyle name="Percent 9" xfId="630"/>
    <cellStyle name="personal" xfId="631"/>
    <cellStyle name="personal 2" xfId="632"/>
    <cellStyle name="personal 3" xfId="633"/>
    <cellStyle name="Porcentual_Hoja1" xfId="634"/>
    <cellStyle name="Prozent_ChartsSPORT" xfId="635"/>
    <cellStyle name="S0" xfId="636"/>
    <cellStyle name="S0 2" xfId="637"/>
    <cellStyle name="S1" xfId="638"/>
    <cellStyle name="S1 2" xfId="639"/>
    <cellStyle name="S10" xfId="640"/>
    <cellStyle name="S10 2" xfId="641"/>
    <cellStyle name="S11" xfId="642"/>
    <cellStyle name="S11 2" xfId="643"/>
    <cellStyle name="S12" xfId="644"/>
    <cellStyle name="S12 2" xfId="645"/>
    <cellStyle name="S13" xfId="646"/>
    <cellStyle name="S13 2" xfId="647"/>
    <cellStyle name="S14" xfId="648"/>
    <cellStyle name="S14 2" xfId="649"/>
    <cellStyle name="S15" xfId="650"/>
    <cellStyle name="S15 2" xfId="651"/>
    <cellStyle name="S16" xfId="652"/>
    <cellStyle name="S16 2" xfId="653"/>
    <cellStyle name="S17" xfId="654"/>
    <cellStyle name="S17 2" xfId="655"/>
    <cellStyle name="S18" xfId="656"/>
    <cellStyle name="S18 2" xfId="657"/>
    <cellStyle name="S19" xfId="658"/>
    <cellStyle name="S19 2" xfId="659"/>
    <cellStyle name="S2" xfId="660"/>
    <cellStyle name="S2 2" xfId="661"/>
    <cellStyle name="S20" xfId="662"/>
    <cellStyle name="S20 2" xfId="663"/>
    <cellStyle name="S3" xfId="664"/>
    <cellStyle name="S3 2" xfId="665"/>
    <cellStyle name="S4" xfId="666"/>
    <cellStyle name="S4 2" xfId="667"/>
    <cellStyle name="S5" xfId="668"/>
    <cellStyle name="S5 2" xfId="669"/>
    <cellStyle name="S6" xfId="670"/>
    <cellStyle name="S6 2" xfId="671"/>
    <cellStyle name="S7" xfId="672"/>
    <cellStyle name="S7 2" xfId="673"/>
    <cellStyle name="S8" xfId="674"/>
    <cellStyle name="S8 2" xfId="675"/>
    <cellStyle name="S9" xfId="676"/>
    <cellStyle name="S9 2" xfId="677"/>
    <cellStyle name="SAPBEXaggData" xfId="678"/>
    <cellStyle name="SAPBEXaggData 2" xfId="679"/>
    <cellStyle name="SAPBEXaggDataEmph" xfId="680"/>
    <cellStyle name="SAPBEXaggDataEmph 2" xfId="681"/>
    <cellStyle name="SAPBEXaggItem" xfId="682"/>
    <cellStyle name="SAPBEXaggItem 2" xfId="683"/>
    <cellStyle name="SAPBEXaggItemX" xfId="684"/>
    <cellStyle name="SAPBEXaggItemX 2" xfId="685"/>
    <cellStyle name="SAPBEXchaText" xfId="686"/>
    <cellStyle name="SAPBEXchaText 2" xfId="687"/>
    <cellStyle name="SAPBEXexcBad7" xfId="688"/>
    <cellStyle name="SAPBEXexcBad7 2" xfId="689"/>
    <cellStyle name="SAPBEXexcBad8" xfId="690"/>
    <cellStyle name="SAPBEXexcBad8 2" xfId="691"/>
    <cellStyle name="SAPBEXexcBad9" xfId="692"/>
    <cellStyle name="SAPBEXexcBad9 2" xfId="693"/>
    <cellStyle name="SAPBEXexcCritical4" xfId="694"/>
    <cellStyle name="SAPBEXexcCritical4 2" xfId="695"/>
    <cellStyle name="SAPBEXexcCritical5" xfId="696"/>
    <cellStyle name="SAPBEXexcCritical5 2" xfId="697"/>
    <cellStyle name="SAPBEXexcCritical6" xfId="698"/>
    <cellStyle name="SAPBEXexcCritical6 2" xfId="699"/>
    <cellStyle name="SAPBEXexcGood1" xfId="700"/>
    <cellStyle name="SAPBEXexcGood1 2" xfId="701"/>
    <cellStyle name="SAPBEXexcGood2" xfId="702"/>
    <cellStyle name="SAPBEXexcGood2 2" xfId="703"/>
    <cellStyle name="SAPBEXexcGood3" xfId="704"/>
    <cellStyle name="SAPBEXexcGood3 2" xfId="705"/>
    <cellStyle name="SAPBEXfilterDrill" xfId="706"/>
    <cellStyle name="SAPBEXfilterDrill 2" xfId="707"/>
    <cellStyle name="SAPBEXfilterItem" xfId="708"/>
    <cellStyle name="SAPBEXfilterItem 2" xfId="709"/>
    <cellStyle name="SAPBEXfilterText" xfId="710"/>
    <cellStyle name="SAPBEXfilterText 2" xfId="711"/>
    <cellStyle name="SAPBEXformats" xfId="712"/>
    <cellStyle name="SAPBEXformats 2" xfId="713"/>
    <cellStyle name="SAPBEXheaderItem" xfId="714"/>
    <cellStyle name="SAPBEXheaderItem 2" xfId="715"/>
    <cellStyle name="SAPBEXheaderText" xfId="716"/>
    <cellStyle name="SAPBEXheaderText 2" xfId="717"/>
    <cellStyle name="SAPBEXHLevel0" xfId="718"/>
    <cellStyle name="SAPBEXHLevel0 2" xfId="719"/>
    <cellStyle name="SAPBEXHLevel0X" xfId="720"/>
    <cellStyle name="SAPBEXHLevel0X 2" xfId="721"/>
    <cellStyle name="SAPBEXHLevel1" xfId="722"/>
    <cellStyle name="SAPBEXHLevel1 2" xfId="723"/>
    <cellStyle name="SAPBEXHLevel1X" xfId="724"/>
    <cellStyle name="SAPBEXHLevel1X 2" xfId="725"/>
    <cellStyle name="SAPBEXHLevel2" xfId="726"/>
    <cellStyle name="SAPBEXHLevel2 2" xfId="727"/>
    <cellStyle name="SAPBEXHLevel2X" xfId="728"/>
    <cellStyle name="SAPBEXHLevel2X 2" xfId="729"/>
    <cellStyle name="SAPBEXHLevel3" xfId="730"/>
    <cellStyle name="SAPBEXHLevel3 2" xfId="731"/>
    <cellStyle name="SAPBEXHLevel3X" xfId="732"/>
    <cellStyle name="SAPBEXHLevel3X 2" xfId="733"/>
    <cellStyle name="SAPBEXresData" xfId="734"/>
    <cellStyle name="SAPBEXresData 2" xfId="735"/>
    <cellStyle name="SAPBEXresDataEmph" xfId="736"/>
    <cellStyle name="SAPBEXresDataEmph 2" xfId="737"/>
    <cellStyle name="SAPBEXresItem" xfId="738"/>
    <cellStyle name="SAPBEXresItem 2" xfId="739"/>
    <cellStyle name="SAPBEXresItemX" xfId="740"/>
    <cellStyle name="SAPBEXresItemX 2" xfId="741"/>
    <cellStyle name="SAPBEXstdData" xfId="742"/>
    <cellStyle name="SAPBEXstdData 2" xfId="743"/>
    <cellStyle name="SAPBEXstdDataEmph" xfId="744"/>
    <cellStyle name="SAPBEXstdDataEmph 2" xfId="745"/>
    <cellStyle name="SAPBEXstdItem" xfId="746"/>
    <cellStyle name="SAPBEXstdItem 2" xfId="747"/>
    <cellStyle name="SAPBEXstdItemX" xfId="748"/>
    <cellStyle name="SAPBEXstdItemX 2" xfId="749"/>
    <cellStyle name="SAPBEXtitle" xfId="750"/>
    <cellStyle name="SAPBEXtitle 2" xfId="751"/>
    <cellStyle name="SAPBEXundefined" xfId="752"/>
    <cellStyle name="SAPBEXundefined 2" xfId="753"/>
    <cellStyle name="SAPKey" xfId="754"/>
    <cellStyle name="SAPKey 2" xfId="755"/>
    <cellStyle name="SAPLocked" xfId="756"/>
    <cellStyle name="SAPLocked 2" xfId="757"/>
    <cellStyle name="SAPOutput" xfId="758"/>
    <cellStyle name="SAPOutput 2" xfId="759"/>
    <cellStyle name="SAPSpace" xfId="760"/>
    <cellStyle name="SAPSpace 2" xfId="761"/>
    <cellStyle name="SAPText" xfId="762"/>
    <cellStyle name="SAPText 2" xfId="763"/>
    <cellStyle name="SAPUnLocked" xfId="764"/>
    <cellStyle name="SAPUnLocked 2" xfId="765"/>
    <cellStyle name="Schlecht" xfId="766"/>
    <cellStyle name="Schlecht 2" xfId="767"/>
    <cellStyle name="SEM-BPS-head" xfId="768"/>
    <cellStyle name="SEM-BPS-head 2" xfId="769"/>
    <cellStyle name="SEM-BPS-headkey" xfId="770"/>
    <cellStyle name="SEM-BPS-headkey 2" xfId="771"/>
    <cellStyle name="SEM-BPS-input-on" xfId="772"/>
    <cellStyle name="SEM-BPS-input-on 2" xfId="773"/>
    <cellStyle name="SEM-BPS-key" xfId="774"/>
    <cellStyle name="SEM-BPS-key 2" xfId="775"/>
    <cellStyle name="Standard_16-rpt-05.05" xfId="776"/>
    <cellStyle name="Style 1" xfId="777"/>
    <cellStyle name="Style 1 14" xfId="778"/>
    <cellStyle name="Style 1 2" xfId="779"/>
    <cellStyle name="Style 1 3" xfId="780"/>
    <cellStyle name="Tausender" xfId="781"/>
    <cellStyle name="Tausender 2" xfId="782"/>
    <cellStyle name="text" xfId="783"/>
    <cellStyle name="Title" xfId="784"/>
    <cellStyle name="Title 2" xfId="785"/>
    <cellStyle name="Title 3" xfId="786"/>
    <cellStyle name="Title 4" xfId="787"/>
    <cellStyle name="Total" xfId="788"/>
    <cellStyle name="Total 2" xfId="789"/>
    <cellStyle name="Total 3" xfId="790"/>
    <cellStyle name="Total 4" xfId="791"/>
    <cellStyle name="Überschrift" xfId="792"/>
    <cellStyle name="Überschrift 1" xfId="793"/>
    <cellStyle name="Überschrift 1 2" xfId="794"/>
    <cellStyle name="Überschrift 2" xfId="795"/>
    <cellStyle name="Überschrift 2 2" xfId="796"/>
    <cellStyle name="Überschrift 3" xfId="797"/>
    <cellStyle name="Überschrift 3 2" xfId="798"/>
    <cellStyle name="Überschrift 4" xfId="799"/>
    <cellStyle name="Überschrift 4 2" xfId="800"/>
    <cellStyle name="Überschrift 5" xfId="801"/>
    <cellStyle name="Unprot" xfId="802"/>
    <cellStyle name="Unprot 2" xfId="803"/>
    <cellStyle name="Unprot$" xfId="804"/>
    <cellStyle name="Unprot$ 2" xfId="805"/>
    <cellStyle name="Unprot$ 3" xfId="806"/>
    <cellStyle name="Unprotect" xfId="807"/>
    <cellStyle name="Unprotect 2" xfId="808"/>
    <cellStyle name="Verknüpfte Zelle" xfId="809"/>
    <cellStyle name="Verknüpfte Zelle 2" xfId="810"/>
    <cellStyle name="Währung [0]_ChartsSPORT" xfId="811"/>
    <cellStyle name="Währung_ChartsSPORT" xfId="812"/>
    <cellStyle name="Währung0" xfId="813"/>
    <cellStyle name="Währung0 2" xfId="814"/>
    <cellStyle name="Warnender Text" xfId="815"/>
    <cellStyle name="Warnender Text 2" xfId="816"/>
    <cellStyle name="Warning Text" xfId="817"/>
    <cellStyle name="Warning Text 2" xfId="818"/>
    <cellStyle name="Warning Text 3" xfId="819"/>
    <cellStyle name="Warning Text 4" xfId="820"/>
    <cellStyle name="Zarez 2" xfId="821"/>
    <cellStyle name="Zarez 2 2" xfId="822"/>
    <cellStyle name="Zarez 2 3" xfId="823"/>
    <cellStyle name="Zarez 2 3 2" xfId="824"/>
    <cellStyle name="Zarez 2 4" xfId="825"/>
    <cellStyle name="Zarez 2 4 2" xfId="826"/>
    <cellStyle name="Zarez 2 5" xfId="827"/>
    <cellStyle name="Zarez 2 5 2" xfId="828"/>
    <cellStyle name="Zarez 2 6" xfId="829"/>
    <cellStyle name="Zarez 2 6 2" xfId="830"/>
    <cellStyle name="Zarez 2 7" xfId="831"/>
    <cellStyle name="Zarez_2007 CEMEX Actual Consolidate" xfId="832"/>
    <cellStyle name="Zeile 1" xfId="833"/>
    <cellStyle name="Zeile 2" xfId="834"/>
    <cellStyle name="Zelle überprüfen" xfId="835"/>
    <cellStyle name="Zelle überprüfen 2" xfId="836"/>
    <cellStyle name="Обычный 10" xfId="837"/>
    <cellStyle name="Обычный 13" xfId="838"/>
    <cellStyle name="Обычный 13 2" xfId="839"/>
    <cellStyle name="Обычный 6 2" xfId="840"/>
    <cellStyle name="Обычный 6 2 2" xfId="84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tomislav.djur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1.42187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179" t="s">
        <v>248</v>
      </c>
      <c r="B1" s="180"/>
      <c r="C1" s="180"/>
      <c r="D1" s="63"/>
      <c r="E1" s="63"/>
      <c r="F1" s="63"/>
      <c r="G1" s="63"/>
      <c r="H1" s="63"/>
      <c r="I1" s="64"/>
      <c r="J1" s="7"/>
      <c r="K1" s="7"/>
    </row>
    <row r="2" spans="1:11" ht="12.75">
      <c r="A2" s="216" t="s">
        <v>249</v>
      </c>
      <c r="B2" s="217"/>
      <c r="C2" s="217"/>
      <c r="D2" s="218"/>
      <c r="E2" s="118">
        <v>43101</v>
      </c>
      <c r="F2" s="9"/>
      <c r="G2" s="10" t="s">
        <v>250</v>
      </c>
      <c r="H2" s="118">
        <v>43465</v>
      </c>
      <c r="I2" s="65"/>
      <c r="J2" s="7"/>
      <c r="K2" s="7"/>
    </row>
    <row r="3" spans="1:11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</row>
    <row r="4" spans="1:11" ht="15" customHeight="1">
      <c r="A4" s="219" t="s">
        <v>352</v>
      </c>
      <c r="B4" s="220"/>
      <c r="C4" s="220"/>
      <c r="D4" s="220"/>
      <c r="E4" s="220"/>
      <c r="F4" s="220"/>
      <c r="G4" s="220"/>
      <c r="H4" s="220"/>
      <c r="I4" s="221"/>
      <c r="J4" s="7"/>
      <c r="K4" s="7"/>
    </row>
    <row r="5" spans="1:11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</row>
    <row r="6" spans="1:11" ht="12.75">
      <c r="A6" s="193" t="s">
        <v>251</v>
      </c>
      <c r="B6" s="194"/>
      <c r="C6" s="183" t="s">
        <v>315</v>
      </c>
      <c r="D6" s="184"/>
      <c r="E6" s="224"/>
      <c r="F6" s="224"/>
      <c r="G6" s="224"/>
      <c r="H6" s="224"/>
      <c r="I6" s="71"/>
      <c r="J6" s="7"/>
      <c r="K6" s="7"/>
    </row>
    <row r="7" spans="1:11" ht="12.75">
      <c r="A7" s="72"/>
      <c r="B7" s="19"/>
      <c r="C7" s="13"/>
      <c r="D7" s="13"/>
      <c r="E7" s="224"/>
      <c r="F7" s="224"/>
      <c r="G7" s="224"/>
      <c r="H7" s="224"/>
      <c r="I7" s="71"/>
      <c r="J7" s="7"/>
      <c r="K7" s="7"/>
    </row>
    <row r="8" spans="1:11" ht="12.75">
      <c r="A8" s="222" t="s">
        <v>252</v>
      </c>
      <c r="B8" s="223"/>
      <c r="C8" s="183" t="s">
        <v>316</v>
      </c>
      <c r="D8" s="184"/>
      <c r="E8" s="224"/>
      <c r="F8" s="224"/>
      <c r="G8" s="224"/>
      <c r="H8" s="224"/>
      <c r="I8" s="73"/>
      <c r="J8" s="7"/>
      <c r="K8" s="7"/>
    </row>
    <row r="9" spans="1:11" ht="12.75">
      <c r="A9" s="74"/>
      <c r="B9" s="36"/>
      <c r="C9" s="17"/>
      <c r="D9" s="23"/>
      <c r="E9" s="13"/>
      <c r="F9" s="13"/>
      <c r="G9" s="13"/>
      <c r="H9" s="13"/>
      <c r="I9" s="73"/>
      <c r="J9" s="7"/>
      <c r="K9" s="7"/>
    </row>
    <row r="10" spans="1:11" ht="12.75">
      <c r="A10" s="164" t="s">
        <v>253</v>
      </c>
      <c r="B10" s="214"/>
      <c r="C10" s="183" t="s">
        <v>317</v>
      </c>
      <c r="D10" s="184"/>
      <c r="E10" s="13"/>
      <c r="F10" s="13"/>
      <c r="G10" s="13"/>
      <c r="H10" s="13"/>
      <c r="I10" s="73"/>
      <c r="J10" s="7"/>
      <c r="K10" s="7"/>
    </row>
    <row r="11" spans="1:11" ht="12.75">
      <c r="A11" s="215"/>
      <c r="B11" s="214"/>
      <c r="C11" s="13"/>
      <c r="D11" s="13"/>
      <c r="E11" s="13"/>
      <c r="F11" s="13"/>
      <c r="G11" s="13"/>
      <c r="H11" s="13"/>
      <c r="I11" s="73"/>
      <c r="J11" s="7"/>
      <c r="K11" s="7"/>
    </row>
    <row r="12" spans="1:11" ht="12.75">
      <c r="A12" s="193" t="s">
        <v>254</v>
      </c>
      <c r="B12" s="194"/>
      <c r="C12" s="166" t="s">
        <v>318</v>
      </c>
      <c r="D12" s="210"/>
      <c r="E12" s="210"/>
      <c r="F12" s="210"/>
      <c r="G12" s="210"/>
      <c r="H12" s="210"/>
      <c r="I12" s="211"/>
      <c r="J12" s="7"/>
      <c r="K12" s="7"/>
    </row>
    <row r="13" spans="1:11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</row>
    <row r="14" spans="1:11" ht="12.75">
      <c r="A14" s="193" t="s">
        <v>255</v>
      </c>
      <c r="B14" s="194"/>
      <c r="C14" s="212" t="s">
        <v>319</v>
      </c>
      <c r="D14" s="213"/>
      <c r="E14" s="13"/>
      <c r="F14" s="166" t="s">
        <v>320</v>
      </c>
      <c r="G14" s="210"/>
      <c r="H14" s="210"/>
      <c r="I14" s="211"/>
      <c r="J14" s="7"/>
      <c r="K14" s="7"/>
    </row>
    <row r="15" spans="1:11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</row>
    <row r="16" spans="1:11" ht="12.75">
      <c r="A16" s="193" t="s">
        <v>256</v>
      </c>
      <c r="B16" s="194"/>
      <c r="C16" s="166" t="s">
        <v>321</v>
      </c>
      <c r="D16" s="210"/>
      <c r="E16" s="210"/>
      <c r="F16" s="210"/>
      <c r="G16" s="210"/>
      <c r="H16" s="210"/>
      <c r="I16" s="211"/>
      <c r="J16" s="7"/>
      <c r="K16" s="7"/>
    </row>
    <row r="17" spans="1:11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</row>
    <row r="18" spans="1:11" ht="12.75">
      <c r="A18" s="193" t="s">
        <v>257</v>
      </c>
      <c r="B18" s="194"/>
      <c r="C18" s="196" t="s">
        <v>322</v>
      </c>
      <c r="D18" s="197"/>
      <c r="E18" s="197"/>
      <c r="F18" s="197"/>
      <c r="G18" s="197"/>
      <c r="H18" s="197"/>
      <c r="I18" s="198"/>
      <c r="J18" s="7"/>
      <c r="K18" s="7"/>
    </row>
    <row r="19" spans="1:11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</row>
    <row r="20" spans="1:11" ht="12.75">
      <c r="A20" s="193" t="s">
        <v>258</v>
      </c>
      <c r="B20" s="194"/>
      <c r="C20" s="196" t="s">
        <v>323</v>
      </c>
      <c r="D20" s="197"/>
      <c r="E20" s="197"/>
      <c r="F20" s="197"/>
      <c r="G20" s="197"/>
      <c r="H20" s="197"/>
      <c r="I20" s="198"/>
      <c r="J20" s="7"/>
      <c r="K20" s="7"/>
    </row>
    <row r="21" spans="1:11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</row>
    <row r="22" spans="1:11" ht="12.75">
      <c r="A22" s="193" t="s">
        <v>259</v>
      </c>
      <c r="B22" s="194"/>
      <c r="C22" s="96">
        <v>133</v>
      </c>
      <c r="D22" s="166" t="s">
        <v>320</v>
      </c>
      <c r="E22" s="199"/>
      <c r="F22" s="200"/>
      <c r="G22" s="193"/>
      <c r="H22" s="201"/>
      <c r="I22" s="75"/>
      <c r="J22" s="7"/>
      <c r="K22" s="7"/>
    </row>
    <row r="23" spans="1:11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</row>
    <row r="24" spans="1:11" ht="12.75">
      <c r="A24" s="193" t="s">
        <v>260</v>
      </c>
      <c r="B24" s="194"/>
      <c r="C24" s="96">
        <v>21</v>
      </c>
      <c r="D24" s="166" t="s">
        <v>324</v>
      </c>
      <c r="E24" s="199"/>
      <c r="F24" s="199"/>
      <c r="G24" s="200"/>
      <c r="H24" s="37" t="s">
        <v>261</v>
      </c>
      <c r="I24" s="119">
        <v>1484</v>
      </c>
      <c r="J24" s="7"/>
      <c r="K24" s="7"/>
    </row>
    <row r="25" spans="1:11" ht="12.75">
      <c r="A25" s="72"/>
      <c r="B25" s="19"/>
      <c r="C25" s="13"/>
      <c r="D25" s="21"/>
      <c r="E25" s="21"/>
      <c r="F25" s="21"/>
      <c r="G25" s="19"/>
      <c r="H25" s="19" t="s">
        <v>309</v>
      </c>
      <c r="I25" s="76"/>
      <c r="J25" s="7"/>
      <c r="K25" s="7"/>
    </row>
    <row r="26" spans="1:11" ht="12.75">
      <c r="A26" s="193" t="s">
        <v>262</v>
      </c>
      <c r="B26" s="194"/>
      <c r="C26" s="102" t="s">
        <v>325</v>
      </c>
      <c r="D26" s="22"/>
      <c r="E26" s="26"/>
      <c r="F26" s="21"/>
      <c r="G26" s="195" t="s">
        <v>263</v>
      </c>
      <c r="H26" s="194"/>
      <c r="I26" s="97" t="s">
        <v>314</v>
      </c>
      <c r="J26" s="7"/>
      <c r="K26" s="7"/>
    </row>
    <row r="27" spans="1:11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</row>
    <row r="28" spans="1:11" ht="12.75">
      <c r="A28" s="203" t="s">
        <v>264</v>
      </c>
      <c r="B28" s="204"/>
      <c r="C28" s="205"/>
      <c r="D28" s="205"/>
      <c r="E28" s="206" t="s">
        <v>265</v>
      </c>
      <c r="F28" s="207"/>
      <c r="G28" s="207"/>
      <c r="H28" s="208" t="s">
        <v>266</v>
      </c>
      <c r="I28" s="209"/>
      <c r="J28" s="7"/>
      <c r="K28" s="7"/>
    </row>
    <row r="29" spans="1:11" ht="12.75">
      <c r="A29" s="78"/>
      <c r="B29" s="26"/>
      <c r="C29" s="26"/>
      <c r="D29" s="23"/>
      <c r="E29" s="13"/>
      <c r="F29" s="13"/>
      <c r="G29" s="13"/>
      <c r="H29" s="24"/>
      <c r="I29" s="77"/>
      <c r="J29" s="7"/>
      <c r="K29" s="7"/>
    </row>
    <row r="30" spans="1:11" ht="12.75">
      <c r="A30" s="169" t="s">
        <v>351</v>
      </c>
      <c r="B30" s="170"/>
      <c r="C30" s="170"/>
      <c r="D30" s="171"/>
      <c r="E30" s="169" t="s">
        <v>326</v>
      </c>
      <c r="F30" s="170"/>
      <c r="G30" s="170"/>
      <c r="H30" s="172" t="s">
        <v>327</v>
      </c>
      <c r="I30" s="173"/>
      <c r="J30" s="7"/>
      <c r="K30" s="7"/>
    </row>
    <row r="31" spans="1:11" ht="12.75">
      <c r="A31" s="103"/>
      <c r="B31" s="104"/>
      <c r="C31" s="105"/>
      <c r="D31" s="202"/>
      <c r="E31" s="202"/>
      <c r="F31" s="202"/>
      <c r="G31" s="202"/>
      <c r="H31" s="17"/>
      <c r="I31" s="79"/>
      <c r="J31" s="7"/>
      <c r="K31" s="7"/>
    </row>
    <row r="32" spans="1:11" ht="12.75">
      <c r="A32" s="169" t="s">
        <v>328</v>
      </c>
      <c r="B32" s="170"/>
      <c r="C32" s="170"/>
      <c r="D32" s="171"/>
      <c r="E32" s="169" t="s">
        <v>329</v>
      </c>
      <c r="F32" s="170"/>
      <c r="G32" s="170"/>
      <c r="H32" s="172" t="s">
        <v>330</v>
      </c>
      <c r="I32" s="173"/>
      <c r="J32" s="7"/>
      <c r="K32" s="7"/>
    </row>
    <row r="33" spans="1:11" ht="12.75">
      <c r="A33" s="103"/>
      <c r="B33" s="104"/>
      <c r="C33" s="105"/>
      <c r="D33" s="106"/>
      <c r="E33" s="106"/>
      <c r="F33" s="106"/>
      <c r="G33" s="107"/>
      <c r="H33" s="17"/>
      <c r="I33" s="80"/>
      <c r="J33" s="7"/>
      <c r="K33" s="7"/>
    </row>
    <row r="34" spans="1:11" ht="12.75">
      <c r="A34" s="169" t="s">
        <v>331</v>
      </c>
      <c r="B34" s="170"/>
      <c r="C34" s="170"/>
      <c r="D34" s="171"/>
      <c r="E34" s="169" t="s">
        <v>332</v>
      </c>
      <c r="F34" s="170"/>
      <c r="G34" s="170"/>
      <c r="H34" s="172" t="s">
        <v>333</v>
      </c>
      <c r="I34" s="173"/>
      <c r="J34" s="7"/>
      <c r="K34" s="7"/>
    </row>
    <row r="35" spans="1:11" ht="12.75">
      <c r="A35" s="108"/>
      <c r="B35" s="109"/>
      <c r="C35" s="185"/>
      <c r="D35" s="186"/>
      <c r="E35" s="23"/>
      <c r="F35" s="185"/>
      <c r="G35" s="186"/>
      <c r="H35" s="17"/>
      <c r="I35" s="84"/>
      <c r="J35" s="7"/>
      <c r="K35" s="7"/>
    </row>
    <row r="36" spans="1:11" ht="12.75">
      <c r="A36" s="169" t="s">
        <v>334</v>
      </c>
      <c r="B36" s="170"/>
      <c r="C36" s="170"/>
      <c r="D36" s="171"/>
      <c r="E36" s="169" t="s">
        <v>335</v>
      </c>
      <c r="F36" s="170"/>
      <c r="G36" s="170"/>
      <c r="H36" s="172" t="s">
        <v>336</v>
      </c>
      <c r="I36" s="173"/>
      <c r="J36" s="7"/>
      <c r="K36" s="7"/>
    </row>
    <row r="37" spans="1:11" ht="12.75">
      <c r="A37" s="108"/>
      <c r="B37" s="109"/>
      <c r="C37" s="185"/>
      <c r="D37" s="186"/>
      <c r="E37" s="23"/>
      <c r="F37" s="185"/>
      <c r="G37" s="186"/>
      <c r="H37" s="17"/>
      <c r="I37" s="84"/>
      <c r="J37" s="7"/>
      <c r="K37" s="7"/>
    </row>
    <row r="38" spans="1:11" ht="12.75">
      <c r="A38" s="169" t="s">
        <v>337</v>
      </c>
      <c r="B38" s="170"/>
      <c r="C38" s="170"/>
      <c r="D38" s="171"/>
      <c r="E38" s="169" t="s">
        <v>338</v>
      </c>
      <c r="F38" s="170"/>
      <c r="G38" s="170"/>
      <c r="H38" s="172" t="s">
        <v>339</v>
      </c>
      <c r="I38" s="173"/>
      <c r="J38" s="7"/>
      <c r="K38" s="7"/>
    </row>
    <row r="39" spans="1:11" ht="12.75">
      <c r="A39" s="108"/>
      <c r="B39" s="109"/>
      <c r="C39" s="185"/>
      <c r="D39" s="186"/>
      <c r="E39" s="23"/>
      <c r="F39" s="185"/>
      <c r="G39" s="186"/>
      <c r="H39" s="17"/>
      <c r="I39" s="84"/>
      <c r="J39" s="7"/>
      <c r="K39" s="7"/>
    </row>
    <row r="40" spans="1:11" ht="12.75">
      <c r="A40" s="169" t="s">
        <v>340</v>
      </c>
      <c r="B40" s="170"/>
      <c r="C40" s="170"/>
      <c r="D40" s="171"/>
      <c r="E40" s="169" t="s">
        <v>329</v>
      </c>
      <c r="F40" s="170"/>
      <c r="G40" s="170"/>
      <c r="H40" s="172" t="s">
        <v>341</v>
      </c>
      <c r="I40" s="173"/>
      <c r="J40" s="7"/>
      <c r="K40" s="7"/>
    </row>
    <row r="41" spans="1:11" ht="12.75">
      <c r="A41" s="108"/>
      <c r="B41" s="109"/>
      <c r="C41" s="185"/>
      <c r="D41" s="186"/>
      <c r="E41" s="23"/>
      <c r="F41" s="185"/>
      <c r="G41" s="186"/>
      <c r="H41" s="17"/>
      <c r="I41" s="84"/>
      <c r="J41" s="7"/>
      <c r="K41" s="7"/>
    </row>
    <row r="42" spans="1:11" ht="12.75">
      <c r="A42" s="169" t="s">
        <v>342</v>
      </c>
      <c r="B42" s="170"/>
      <c r="C42" s="170"/>
      <c r="D42" s="171"/>
      <c r="E42" s="169" t="s">
        <v>343</v>
      </c>
      <c r="F42" s="170"/>
      <c r="G42" s="170"/>
      <c r="H42" s="172" t="s">
        <v>344</v>
      </c>
      <c r="I42" s="173"/>
      <c r="J42" s="7"/>
      <c r="K42" s="7"/>
    </row>
    <row r="43" spans="1:11" ht="12.75">
      <c r="A43" s="108"/>
      <c r="B43" s="109"/>
      <c r="C43" s="185"/>
      <c r="D43" s="186"/>
      <c r="E43" s="23"/>
      <c r="F43" s="185"/>
      <c r="G43" s="186"/>
      <c r="H43" s="17"/>
      <c r="I43" s="84"/>
      <c r="J43" s="7"/>
      <c r="K43" s="7"/>
    </row>
    <row r="44" spans="1:11" ht="12.75">
      <c r="A44" s="169" t="s">
        <v>345</v>
      </c>
      <c r="B44" s="170"/>
      <c r="C44" s="170"/>
      <c r="D44" s="171"/>
      <c r="E44" s="169" t="s">
        <v>329</v>
      </c>
      <c r="F44" s="170"/>
      <c r="G44" s="170"/>
      <c r="H44" s="172" t="s">
        <v>346</v>
      </c>
      <c r="I44" s="173"/>
      <c r="J44" s="7"/>
      <c r="K44" s="7"/>
    </row>
    <row r="45" spans="1:11" ht="12.75">
      <c r="A45" s="108"/>
      <c r="B45" s="109"/>
      <c r="C45" s="185"/>
      <c r="D45" s="186"/>
      <c r="E45" s="23"/>
      <c r="F45" s="185"/>
      <c r="G45" s="186"/>
      <c r="H45" s="17"/>
      <c r="I45" s="84"/>
      <c r="J45" s="7"/>
      <c r="K45" s="7"/>
    </row>
    <row r="46" spans="1:11" ht="12.75">
      <c r="A46" s="169" t="s">
        <v>366</v>
      </c>
      <c r="B46" s="225"/>
      <c r="C46" s="225"/>
      <c r="D46" s="226"/>
      <c r="E46" s="169" t="s">
        <v>329</v>
      </c>
      <c r="F46" s="225"/>
      <c r="G46" s="225"/>
      <c r="H46" s="172" t="s">
        <v>367</v>
      </c>
      <c r="I46" s="173"/>
      <c r="J46" s="7"/>
      <c r="K46" s="7"/>
    </row>
    <row r="47" spans="1:11" ht="12.75">
      <c r="A47" s="108"/>
      <c r="B47" s="109"/>
      <c r="C47" s="110"/>
      <c r="D47" s="111"/>
      <c r="E47" s="23"/>
      <c r="F47" s="110"/>
      <c r="G47" s="111"/>
      <c r="H47" s="17"/>
      <c r="I47" s="84"/>
      <c r="J47" s="7"/>
      <c r="K47" s="7"/>
    </row>
    <row r="48" spans="1:11" ht="12.75">
      <c r="A48" s="169" t="s">
        <v>364</v>
      </c>
      <c r="B48" s="170"/>
      <c r="C48" s="170"/>
      <c r="D48" s="171"/>
      <c r="E48" s="169" t="s">
        <v>332</v>
      </c>
      <c r="F48" s="170"/>
      <c r="G48" s="170"/>
      <c r="H48" s="172" t="s">
        <v>347</v>
      </c>
      <c r="I48" s="173"/>
      <c r="J48" s="7"/>
      <c r="K48" s="7"/>
    </row>
    <row r="49" spans="1:11" ht="12.75">
      <c r="A49" s="108"/>
      <c r="B49" s="109"/>
      <c r="C49" s="185"/>
      <c r="D49" s="186"/>
      <c r="E49" s="23"/>
      <c r="F49" s="185"/>
      <c r="G49" s="186"/>
      <c r="H49" s="13"/>
      <c r="I49" s="73"/>
      <c r="J49" s="7"/>
      <c r="K49" s="7"/>
    </row>
    <row r="50" spans="1:11" ht="12.75">
      <c r="A50" s="169" t="s">
        <v>348</v>
      </c>
      <c r="B50" s="170"/>
      <c r="C50" s="170"/>
      <c r="D50" s="171"/>
      <c r="E50" s="169" t="s">
        <v>349</v>
      </c>
      <c r="F50" s="170"/>
      <c r="G50" s="170"/>
      <c r="H50" s="183"/>
      <c r="I50" s="184"/>
      <c r="J50" s="7"/>
      <c r="K50" s="7"/>
    </row>
    <row r="51" spans="1:11" ht="12.75">
      <c r="A51" s="98"/>
      <c r="B51" s="99"/>
      <c r="C51" s="99"/>
      <c r="D51" s="99"/>
      <c r="E51" s="20"/>
      <c r="F51" s="99"/>
      <c r="G51" s="99"/>
      <c r="H51" s="100"/>
      <c r="I51" s="82"/>
      <c r="J51" s="7"/>
      <c r="K51" s="7"/>
    </row>
    <row r="52" spans="1:11" ht="12.75">
      <c r="A52" s="169" t="s">
        <v>354</v>
      </c>
      <c r="B52" s="170"/>
      <c r="C52" s="170"/>
      <c r="D52" s="171"/>
      <c r="E52" s="169" t="s">
        <v>355</v>
      </c>
      <c r="F52" s="170"/>
      <c r="G52" s="170"/>
      <c r="H52" s="172"/>
      <c r="I52" s="173"/>
      <c r="J52" s="7"/>
      <c r="K52" s="7"/>
    </row>
    <row r="53" spans="1:11" ht="12.75">
      <c r="A53" s="112"/>
      <c r="B53" s="112"/>
      <c r="C53" s="112"/>
      <c r="D53" s="112"/>
      <c r="E53" s="112"/>
      <c r="F53" s="112"/>
      <c r="G53" s="112"/>
      <c r="H53" s="17"/>
      <c r="I53" s="17"/>
      <c r="J53" s="7"/>
      <c r="K53" s="7"/>
    </row>
    <row r="54" spans="1:11" ht="12.75">
      <c r="A54" s="169" t="s">
        <v>357</v>
      </c>
      <c r="B54" s="170"/>
      <c r="C54" s="170"/>
      <c r="D54" s="171"/>
      <c r="E54" s="169" t="s">
        <v>358</v>
      </c>
      <c r="F54" s="170"/>
      <c r="G54" s="170"/>
      <c r="H54" s="172"/>
      <c r="I54" s="173"/>
      <c r="J54" s="7"/>
      <c r="K54" s="7"/>
    </row>
    <row r="55" spans="1:11" ht="12.75">
      <c r="A55" s="112"/>
      <c r="B55" s="112"/>
      <c r="C55" s="112"/>
      <c r="D55" s="112"/>
      <c r="E55" s="112"/>
      <c r="F55" s="112"/>
      <c r="G55" s="112"/>
      <c r="H55" s="17"/>
      <c r="I55" s="17"/>
      <c r="J55" s="7"/>
      <c r="K55" s="7"/>
    </row>
    <row r="56" spans="1:11" ht="12.75">
      <c r="A56" s="169" t="s">
        <v>360</v>
      </c>
      <c r="B56" s="170"/>
      <c r="C56" s="170"/>
      <c r="D56" s="171"/>
      <c r="E56" s="169" t="s">
        <v>361</v>
      </c>
      <c r="F56" s="170"/>
      <c r="G56" s="170"/>
      <c r="H56" s="172"/>
      <c r="I56" s="173"/>
      <c r="J56" s="7"/>
      <c r="K56" s="7"/>
    </row>
    <row r="57" spans="1:11" ht="12.75">
      <c r="A57" s="20"/>
      <c r="B57" s="99"/>
      <c r="C57" s="99"/>
      <c r="D57" s="99"/>
      <c r="E57" s="20"/>
      <c r="F57" s="99"/>
      <c r="G57" s="99"/>
      <c r="H57" s="120"/>
      <c r="I57" s="120"/>
      <c r="J57" s="7"/>
      <c r="K57" s="7"/>
    </row>
    <row r="58" spans="1:11" ht="12.75">
      <c r="A58" s="169" t="s">
        <v>362</v>
      </c>
      <c r="B58" s="170"/>
      <c r="C58" s="170"/>
      <c r="D58" s="171"/>
      <c r="E58" s="169" t="s">
        <v>363</v>
      </c>
      <c r="F58" s="170"/>
      <c r="G58" s="170"/>
      <c r="H58" s="172"/>
      <c r="I58" s="173"/>
      <c r="J58" s="7"/>
      <c r="K58" s="7"/>
    </row>
    <row r="59" spans="1:11" ht="12.75">
      <c r="A59" s="20"/>
      <c r="B59" s="99"/>
      <c r="C59" s="99"/>
      <c r="D59" s="99"/>
      <c r="E59" s="20"/>
      <c r="F59" s="99"/>
      <c r="G59" s="99"/>
      <c r="H59" s="120"/>
      <c r="I59" s="120"/>
      <c r="J59" s="7"/>
      <c r="K59" s="7"/>
    </row>
    <row r="60" spans="1:11" ht="12.75">
      <c r="A60" s="169" t="s">
        <v>356</v>
      </c>
      <c r="B60" s="170"/>
      <c r="C60" s="170"/>
      <c r="D60" s="171"/>
      <c r="E60" s="169" t="s">
        <v>359</v>
      </c>
      <c r="F60" s="170"/>
      <c r="G60" s="170"/>
      <c r="H60" s="172"/>
      <c r="I60" s="173"/>
      <c r="J60" s="7"/>
      <c r="K60" s="7"/>
    </row>
    <row r="61" spans="1:11" ht="12.75">
      <c r="A61" s="98"/>
      <c r="B61" s="122"/>
      <c r="C61" s="122"/>
      <c r="D61" s="122"/>
      <c r="E61" s="20"/>
      <c r="F61" s="122"/>
      <c r="G61" s="122"/>
      <c r="H61" s="120"/>
      <c r="I61" s="121"/>
      <c r="J61" s="123"/>
      <c r="K61" s="123"/>
    </row>
    <row r="62" spans="1:11" ht="12.75">
      <c r="A62" s="83"/>
      <c r="B62" s="27"/>
      <c r="C62" s="27"/>
      <c r="D62" s="17"/>
      <c r="E62" s="17"/>
      <c r="F62" s="27"/>
      <c r="G62" s="17"/>
      <c r="H62" s="17"/>
      <c r="I62" s="84"/>
      <c r="J62" s="7"/>
      <c r="K62" s="7"/>
    </row>
    <row r="63" spans="1:11" ht="12.75">
      <c r="A63" s="164" t="s">
        <v>267</v>
      </c>
      <c r="B63" s="165"/>
      <c r="C63" s="183"/>
      <c r="D63" s="184"/>
      <c r="E63" s="23"/>
      <c r="F63" s="166"/>
      <c r="G63" s="170"/>
      <c r="H63" s="170"/>
      <c r="I63" s="171"/>
      <c r="J63" s="7"/>
      <c r="K63" s="7"/>
    </row>
    <row r="64" spans="1:11" ht="12.75">
      <c r="A64" s="81"/>
      <c r="B64" s="25"/>
      <c r="C64" s="174"/>
      <c r="D64" s="175"/>
      <c r="E64" s="13"/>
      <c r="F64" s="174"/>
      <c r="G64" s="176"/>
      <c r="H64" s="28"/>
      <c r="I64" s="85"/>
      <c r="J64" s="7"/>
      <c r="K64" s="7"/>
    </row>
    <row r="65" spans="1:11" ht="12.75">
      <c r="A65" s="164" t="s">
        <v>268</v>
      </c>
      <c r="B65" s="165"/>
      <c r="C65" s="166" t="s">
        <v>376</v>
      </c>
      <c r="D65" s="167"/>
      <c r="E65" s="167"/>
      <c r="F65" s="167"/>
      <c r="G65" s="167"/>
      <c r="H65" s="167"/>
      <c r="I65" s="168"/>
      <c r="J65" s="7"/>
      <c r="K65" s="7"/>
    </row>
    <row r="66" spans="1:11" ht="12.75">
      <c r="A66" s="72"/>
      <c r="B66" s="19"/>
      <c r="C66" s="18" t="s">
        <v>269</v>
      </c>
      <c r="D66" s="13"/>
      <c r="E66" s="13"/>
      <c r="F66" s="13"/>
      <c r="G66" s="13"/>
      <c r="H66" s="13"/>
      <c r="I66" s="73"/>
      <c r="J66" s="7"/>
      <c r="K66" s="7"/>
    </row>
    <row r="67" spans="1:11" ht="12.75">
      <c r="A67" s="164" t="s">
        <v>270</v>
      </c>
      <c r="B67" s="165"/>
      <c r="C67" s="172" t="s">
        <v>365</v>
      </c>
      <c r="D67" s="182"/>
      <c r="E67" s="173"/>
      <c r="F67" s="13"/>
      <c r="G67" s="37" t="s">
        <v>271</v>
      </c>
      <c r="H67" s="172" t="s">
        <v>353</v>
      </c>
      <c r="I67" s="173"/>
      <c r="J67" s="7"/>
      <c r="K67" s="7"/>
    </row>
    <row r="68" spans="1:11" ht="12.75">
      <c r="A68" s="72"/>
      <c r="B68" s="19"/>
      <c r="C68" s="18"/>
      <c r="D68" s="13"/>
      <c r="E68" s="13"/>
      <c r="F68" s="13"/>
      <c r="G68" s="13"/>
      <c r="H68" s="13"/>
      <c r="I68" s="73"/>
      <c r="J68" s="7"/>
      <c r="K68" s="7"/>
    </row>
    <row r="69" spans="1:11" ht="12.75">
      <c r="A69" s="164" t="s">
        <v>257</v>
      </c>
      <c r="B69" s="165"/>
      <c r="C69" s="192" t="s">
        <v>377</v>
      </c>
      <c r="D69" s="182"/>
      <c r="E69" s="182"/>
      <c r="F69" s="182"/>
      <c r="G69" s="182"/>
      <c r="H69" s="182"/>
      <c r="I69" s="173"/>
      <c r="J69" s="7"/>
      <c r="K69" s="7"/>
    </row>
    <row r="70" spans="1:11" ht="12.75">
      <c r="A70" s="72"/>
      <c r="B70" s="19"/>
      <c r="C70" s="13"/>
      <c r="D70" s="13"/>
      <c r="E70" s="13"/>
      <c r="F70" s="13"/>
      <c r="G70" s="13"/>
      <c r="H70" s="13"/>
      <c r="I70" s="73"/>
      <c r="J70" s="7"/>
      <c r="K70" s="7"/>
    </row>
    <row r="71" spans="1:11" ht="12.75">
      <c r="A71" s="193" t="s">
        <v>272</v>
      </c>
      <c r="B71" s="194"/>
      <c r="C71" s="166" t="s">
        <v>378</v>
      </c>
      <c r="D71" s="167"/>
      <c r="E71" s="167"/>
      <c r="F71" s="167"/>
      <c r="G71" s="167"/>
      <c r="H71" s="167"/>
      <c r="I71" s="168"/>
      <c r="J71" s="7"/>
      <c r="K71" s="7"/>
    </row>
    <row r="72" spans="1:11" ht="12.75">
      <c r="A72" s="86"/>
      <c r="B72" s="17"/>
      <c r="C72" s="181" t="s">
        <v>273</v>
      </c>
      <c r="D72" s="181"/>
      <c r="E72" s="181"/>
      <c r="F72" s="181"/>
      <c r="G72" s="181"/>
      <c r="H72" s="181"/>
      <c r="I72" s="87"/>
      <c r="J72" s="7"/>
      <c r="K72" s="7"/>
    </row>
    <row r="73" spans="1:11" ht="12.75">
      <c r="A73" s="86"/>
      <c r="B73" s="17"/>
      <c r="C73" s="29"/>
      <c r="D73" s="29"/>
      <c r="E73" s="29"/>
      <c r="F73" s="29"/>
      <c r="G73" s="29"/>
      <c r="H73" s="29"/>
      <c r="I73" s="87"/>
      <c r="J73" s="7"/>
      <c r="K73" s="7"/>
    </row>
    <row r="74" spans="1:11" ht="12.75">
      <c r="A74" s="86"/>
      <c r="B74" s="143" t="s">
        <v>274</v>
      </c>
      <c r="C74" s="144"/>
      <c r="D74" s="144"/>
      <c r="E74" s="144"/>
      <c r="F74" s="141"/>
      <c r="G74" s="141"/>
      <c r="H74" s="141"/>
      <c r="I74" s="142"/>
      <c r="J74" s="7"/>
      <c r="K74" s="7"/>
    </row>
    <row r="75" spans="1:11" ht="12.75">
      <c r="A75" s="86"/>
      <c r="B75" s="140" t="s">
        <v>368</v>
      </c>
      <c r="C75" s="140"/>
      <c r="D75" s="140"/>
      <c r="E75" s="140"/>
      <c r="F75" s="140"/>
      <c r="G75" s="140"/>
      <c r="H75" s="140"/>
      <c r="I75" s="139"/>
      <c r="J75" s="7"/>
      <c r="K75" s="7"/>
    </row>
    <row r="76" spans="1:11" ht="12.75">
      <c r="A76" s="86"/>
      <c r="B76" s="140" t="s">
        <v>369</v>
      </c>
      <c r="C76" s="140"/>
      <c r="D76" s="140"/>
      <c r="E76" s="140"/>
      <c r="F76" s="140"/>
      <c r="G76" s="140"/>
      <c r="H76" s="140"/>
      <c r="I76" s="142"/>
      <c r="J76" s="7"/>
      <c r="K76" s="7"/>
    </row>
    <row r="77" spans="1:11" ht="12.75">
      <c r="A77" s="86"/>
      <c r="B77" s="140" t="s">
        <v>370</v>
      </c>
      <c r="C77" s="140"/>
      <c r="D77" s="140"/>
      <c r="E77" s="140"/>
      <c r="F77" s="140"/>
      <c r="G77" s="140"/>
      <c r="H77" s="140"/>
      <c r="I77" s="139"/>
      <c r="J77" s="7"/>
      <c r="K77" s="7"/>
    </row>
    <row r="78" spans="1:11" ht="12.75">
      <c r="A78" s="86"/>
      <c r="B78" s="177" t="s">
        <v>371</v>
      </c>
      <c r="C78" s="177"/>
      <c r="D78" s="177"/>
      <c r="E78" s="177"/>
      <c r="F78" s="177"/>
      <c r="G78" s="177"/>
      <c r="H78" s="177"/>
      <c r="I78" s="178"/>
      <c r="J78" s="7"/>
      <c r="K78" s="7"/>
    </row>
    <row r="79" spans="1:11" ht="12.75">
      <c r="A79" s="86"/>
      <c r="B79" s="21"/>
      <c r="C79" s="88"/>
      <c r="D79" s="88"/>
      <c r="E79" s="88"/>
      <c r="F79" s="88"/>
      <c r="G79" s="88"/>
      <c r="H79" s="88"/>
      <c r="I79" s="89"/>
      <c r="J79" s="7"/>
      <c r="K79" s="7"/>
    </row>
    <row r="80" spans="1:11" ht="13.5" thickBot="1">
      <c r="A80" s="90" t="s">
        <v>275</v>
      </c>
      <c r="B80" s="13"/>
      <c r="C80" s="13"/>
      <c r="D80" s="13"/>
      <c r="E80" s="13"/>
      <c r="F80" s="13"/>
      <c r="G80" s="30"/>
      <c r="H80" s="31"/>
      <c r="I80" s="91"/>
      <c r="J80" s="7"/>
      <c r="K80" s="7"/>
    </row>
    <row r="81" spans="1:11" ht="12.75">
      <c r="A81" s="68"/>
      <c r="B81" s="13"/>
      <c r="C81" s="13"/>
      <c r="D81" s="13"/>
      <c r="E81" s="17" t="s">
        <v>276</v>
      </c>
      <c r="F81" s="26"/>
      <c r="G81" s="187" t="s">
        <v>277</v>
      </c>
      <c r="H81" s="188"/>
      <c r="I81" s="189"/>
      <c r="J81" s="7"/>
      <c r="K81" s="7"/>
    </row>
    <row r="82" spans="1:11" ht="12.75">
      <c r="A82" s="92"/>
      <c r="B82" s="93"/>
      <c r="C82" s="94"/>
      <c r="D82" s="94"/>
      <c r="E82" s="94"/>
      <c r="F82" s="94"/>
      <c r="G82" s="190"/>
      <c r="H82" s="191"/>
      <c r="I82" s="95"/>
      <c r="J82" s="7"/>
      <c r="K82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12">
    <mergeCell ref="H56:I56"/>
    <mergeCell ref="A58:D58"/>
    <mergeCell ref="E58:G58"/>
    <mergeCell ref="H58:I58"/>
    <mergeCell ref="A50:D50"/>
    <mergeCell ref="E50:G50"/>
    <mergeCell ref="H50:I50"/>
    <mergeCell ref="E52:G52"/>
    <mergeCell ref="H52:I52"/>
    <mergeCell ref="F45:G45"/>
    <mergeCell ref="A48:D48"/>
    <mergeCell ref="E48:G48"/>
    <mergeCell ref="H48:I48"/>
    <mergeCell ref="A42:D42"/>
    <mergeCell ref="E42:G42"/>
    <mergeCell ref="H42:I42"/>
    <mergeCell ref="C43:D43"/>
    <mergeCell ref="F43:G43"/>
    <mergeCell ref="F49:G49"/>
    <mergeCell ref="A46:D46"/>
    <mergeCell ref="E46:G46"/>
    <mergeCell ref="H46:I46"/>
    <mergeCell ref="C39:D39"/>
    <mergeCell ref="F39:G39"/>
    <mergeCell ref="A40:D40"/>
    <mergeCell ref="E40:G40"/>
    <mergeCell ref="C41:D41"/>
    <mergeCell ref="C45:D4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82:H82"/>
    <mergeCell ref="A69:B69"/>
    <mergeCell ref="C69:I69"/>
    <mergeCell ref="A71:B71"/>
    <mergeCell ref="C71:I71"/>
    <mergeCell ref="H36:I36"/>
    <mergeCell ref="C37:D37"/>
    <mergeCell ref="F37:G37"/>
    <mergeCell ref="A44:D44"/>
    <mergeCell ref="H44:I44"/>
    <mergeCell ref="G81:I81"/>
    <mergeCell ref="A38:D38"/>
    <mergeCell ref="E38:G38"/>
    <mergeCell ref="H38:I38"/>
    <mergeCell ref="C35:D35"/>
    <mergeCell ref="F35:G35"/>
    <mergeCell ref="A36:D36"/>
    <mergeCell ref="E36:G36"/>
    <mergeCell ref="E44:G44"/>
    <mergeCell ref="H40:I40"/>
    <mergeCell ref="H32:I32"/>
    <mergeCell ref="A34:D34"/>
    <mergeCell ref="E34:G34"/>
    <mergeCell ref="A67:B67"/>
    <mergeCell ref="C67:E67"/>
    <mergeCell ref="A63:B63"/>
    <mergeCell ref="C63:D63"/>
    <mergeCell ref="F63:I63"/>
    <mergeCell ref="F41:G41"/>
    <mergeCell ref="C49:D49"/>
    <mergeCell ref="H67:I67"/>
    <mergeCell ref="B78:I78"/>
    <mergeCell ref="A1:C1"/>
    <mergeCell ref="E60:G60"/>
    <mergeCell ref="H60:I60"/>
    <mergeCell ref="A52:D52"/>
    <mergeCell ref="H34:I34"/>
    <mergeCell ref="C72:H72"/>
    <mergeCell ref="A32:D32"/>
    <mergeCell ref="E32:G32"/>
    <mergeCell ref="A65:B65"/>
    <mergeCell ref="C65:I65"/>
    <mergeCell ref="A54:D54"/>
    <mergeCell ref="E54:G54"/>
    <mergeCell ref="H54:I54"/>
    <mergeCell ref="A60:D60"/>
    <mergeCell ref="A56:D56"/>
    <mergeCell ref="C64:D64"/>
    <mergeCell ref="F64:G64"/>
    <mergeCell ref="E56:G5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9" r:id="rId3" display="tomislav.djur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48 C6:D11 H32:I34 H35:I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K84" sqref="K84"/>
    </sheetView>
  </sheetViews>
  <sheetFormatPr defaultColWidth="9.140625" defaultRowHeight="12.75"/>
  <cols>
    <col min="1" max="2" width="9.140625" style="38" customWidth="1"/>
    <col min="3" max="3" width="7.7109375" style="38" customWidth="1"/>
    <col min="4" max="4" width="7.8515625" style="38" customWidth="1"/>
    <col min="5" max="5" width="9.140625" style="38" customWidth="1"/>
    <col min="6" max="6" width="7.421875" style="38" customWidth="1"/>
    <col min="7" max="7" width="7.57421875" style="38" customWidth="1"/>
    <col min="8" max="9" width="9.140625" style="38" customWidth="1"/>
    <col min="10" max="11" width="15.7109375" style="38" customWidth="1"/>
    <col min="12" max="16384" width="9.140625" style="38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350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1">
      <c r="A4" s="241" t="s">
        <v>59</v>
      </c>
      <c r="B4" s="242"/>
      <c r="C4" s="242"/>
      <c r="D4" s="242"/>
      <c r="E4" s="242"/>
      <c r="F4" s="242"/>
      <c r="G4" s="242"/>
      <c r="H4" s="243"/>
      <c r="I4" s="42" t="s">
        <v>278</v>
      </c>
      <c r="J4" s="43" t="s">
        <v>150</v>
      </c>
      <c r="K4" s="44" t="s">
        <v>151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41">
        <v>2</v>
      </c>
      <c r="J5" s="40">
        <v>3</v>
      </c>
      <c r="K5" s="40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</row>
    <row r="8" spans="1:11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26">
        <v>501798769.9696535</v>
      </c>
      <c r="K8" s="126">
        <f>K9+K16+K26+K35</f>
        <v>429019428.5911584</v>
      </c>
    </row>
    <row r="9" spans="1:11" ht="12.75">
      <c r="A9" s="233" t="s">
        <v>205</v>
      </c>
      <c r="B9" s="234"/>
      <c r="C9" s="234"/>
      <c r="D9" s="234"/>
      <c r="E9" s="234"/>
      <c r="F9" s="234"/>
      <c r="G9" s="234"/>
      <c r="H9" s="235"/>
      <c r="I9" s="1">
        <v>3</v>
      </c>
      <c r="J9" s="126">
        <v>11003453.829221847</v>
      </c>
      <c r="K9" s="126">
        <f>SUM(K10:K15)</f>
        <v>12002166.276178006</v>
      </c>
    </row>
    <row r="10" spans="1:11" ht="12.75">
      <c r="A10" s="233" t="s">
        <v>112</v>
      </c>
      <c r="B10" s="234"/>
      <c r="C10" s="234"/>
      <c r="D10" s="234"/>
      <c r="E10" s="234"/>
      <c r="F10" s="234"/>
      <c r="G10" s="234"/>
      <c r="H10" s="235"/>
      <c r="I10" s="1">
        <v>4</v>
      </c>
      <c r="J10" s="6"/>
      <c r="K10" s="6">
        <v>0</v>
      </c>
    </row>
    <row r="11" spans="1:11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6">
        <v>7211208.62922185</v>
      </c>
      <c r="K11" s="6">
        <v>8760547.176178006</v>
      </c>
    </row>
    <row r="12" spans="1:11" ht="12.75">
      <c r="A12" s="233" t="s">
        <v>113</v>
      </c>
      <c r="B12" s="234"/>
      <c r="C12" s="234"/>
      <c r="D12" s="234"/>
      <c r="E12" s="234"/>
      <c r="F12" s="234"/>
      <c r="G12" s="234"/>
      <c r="H12" s="235"/>
      <c r="I12" s="1">
        <v>6</v>
      </c>
      <c r="J12" s="6">
        <v>1213000</v>
      </c>
      <c r="K12" s="6">
        <v>1212999.87</v>
      </c>
    </row>
    <row r="13" spans="1:11" ht="12.75">
      <c r="A13" s="233" t="s">
        <v>208</v>
      </c>
      <c r="B13" s="234"/>
      <c r="C13" s="234"/>
      <c r="D13" s="234"/>
      <c r="E13" s="234"/>
      <c r="F13" s="234"/>
      <c r="G13" s="234"/>
      <c r="H13" s="235"/>
      <c r="I13" s="1">
        <v>7</v>
      </c>
      <c r="J13" s="6"/>
      <c r="K13" s="6">
        <v>0</v>
      </c>
    </row>
    <row r="14" spans="1:11" ht="12.75">
      <c r="A14" s="233" t="s">
        <v>209</v>
      </c>
      <c r="B14" s="234"/>
      <c r="C14" s="234"/>
      <c r="D14" s="234"/>
      <c r="E14" s="234"/>
      <c r="F14" s="234"/>
      <c r="G14" s="234"/>
      <c r="H14" s="235"/>
      <c r="I14" s="1">
        <v>8</v>
      </c>
      <c r="J14" s="6">
        <v>2579245.199999998</v>
      </c>
      <c r="K14" s="6">
        <v>2028619.2300000002</v>
      </c>
    </row>
    <row r="15" spans="1:11" ht="12.75">
      <c r="A15" s="233" t="s">
        <v>210</v>
      </c>
      <c r="B15" s="234"/>
      <c r="C15" s="234"/>
      <c r="D15" s="234"/>
      <c r="E15" s="234"/>
      <c r="F15" s="234"/>
      <c r="G15" s="234"/>
      <c r="H15" s="235"/>
      <c r="I15" s="1">
        <v>9</v>
      </c>
      <c r="J15" s="6"/>
      <c r="K15" s="6"/>
    </row>
    <row r="16" spans="1:11" ht="12.75">
      <c r="A16" s="233" t="s">
        <v>206</v>
      </c>
      <c r="B16" s="234"/>
      <c r="C16" s="234"/>
      <c r="D16" s="234"/>
      <c r="E16" s="234"/>
      <c r="F16" s="234"/>
      <c r="G16" s="234"/>
      <c r="H16" s="235"/>
      <c r="I16" s="1">
        <v>10</v>
      </c>
      <c r="J16" s="126">
        <v>416536360.53793377</v>
      </c>
      <c r="K16" s="126">
        <f>SUM(K17:K25)</f>
        <v>363748481.2109344</v>
      </c>
    </row>
    <row r="17" spans="1:11" ht="12.75">
      <c r="A17" s="233" t="s">
        <v>211</v>
      </c>
      <c r="B17" s="234"/>
      <c r="C17" s="234"/>
      <c r="D17" s="234"/>
      <c r="E17" s="234"/>
      <c r="F17" s="234"/>
      <c r="G17" s="234"/>
      <c r="H17" s="235"/>
      <c r="I17" s="1">
        <v>11</v>
      </c>
      <c r="J17" s="6">
        <v>20612199.3756678</v>
      </c>
      <c r="K17" s="6">
        <v>20560703.352377243</v>
      </c>
    </row>
    <row r="18" spans="1:11" ht="12.75">
      <c r="A18" s="233" t="s">
        <v>247</v>
      </c>
      <c r="B18" s="234"/>
      <c r="C18" s="234"/>
      <c r="D18" s="234"/>
      <c r="E18" s="234"/>
      <c r="F18" s="234"/>
      <c r="G18" s="234"/>
      <c r="H18" s="235"/>
      <c r="I18" s="1">
        <v>12</v>
      </c>
      <c r="J18" s="6">
        <v>136337821.56907734</v>
      </c>
      <c r="K18" s="6">
        <v>127925152.62022744</v>
      </c>
    </row>
    <row r="19" spans="1:11" ht="12.75">
      <c r="A19" s="233" t="s">
        <v>212</v>
      </c>
      <c r="B19" s="234"/>
      <c r="C19" s="234"/>
      <c r="D19" s="234"/>
      <c r="E19" s="234"/>
      <c r="F19" s="234"/>
      <c r="G19" s="234"/>
      <c r="H19" s="235"/>
      <c r="I19" s="1">
        <v>13</v>
      </c>
      <c r="J19" s="6">
        <v>62259604.170852855</v>
      </c>
      <c r="K19" s="6">
        <v>63764523.05253057</v>
      </c>
    </row>
    <row r="20" spans="1:11" ht="12.75">
      <c r="A20" s="233" t="s">
        <v>27</v>
      </c>
      <c r="B20" s="234"/>
      <c r="C20" s="234"/>
      <c r="D20" s="234"/>
      <c r="E20" s="234"/>
      <c r="F20" s="234"/>
      <c r="G20" s="234"/>
      <c r="H20" s="235"/>
      <c r="I20" s="1">
        <v>14</v>
      </c>
      <c r="J20" s="6">
        <v>28243137</v>
      </c>
      <c r="K20" s="6">
        <v>31687582.5</v>
      </c>
    </row>
    <row r="21" spans="1:11" ht="12.75">
      <c r="A21" s="233" t="s">
        <v>28</v>
      </c>
      <c r="B21" s="234"/>
      <c r="C21" s="234"/>
      <c r="D21" s="234"/>
      <c r="E21" s="234"/>
      <c r="F21" s="234"/>
      <c r="G21" s="234"/>
      <c r="H21" s="235"/>
      <c r="I21" s="1">
        <v>15</v>
      </c>
      <c r="J21" s="6"/>
      <c r="K21" s="6">
        <v>0</v>
      </c>
    </row>
    <row r="22" spans="1:11" ht="12.75">
      <c r="A22" s="233" t="s">
        <v>72</v>
      </c>
      <c r="B22" s="234"/>
      <c r="C22" s="234"/>
      <c r="D22" s="234"/>
      <c r="E22" s="234"/>
      <c r="F22" s="234"/>
      <c r="G22" s="234"/>
      <c r="H22" s="235"/>
      <c r="I22" s="1">
        <v>16</v>
      </c>
      <c r="J22" s="6"/>
      <c r="K22" s="6">
        <v>0</v>
      </c>
    </row>
    <row r="23" spans="1:11" ht="12.75">
      <c r="A23" s="233" t="s">
        <v>73</v>
      </c>
      <c r="B23" s="234"/>
      <c r="C23" s="234"/>
      <c r="D23" s="234"/>
      <c r="E23" s="234"/>
      <c r="F23" s="234"/>
      <c r="G23" s="234"/>
      <c r="H23" s="235"/>
      <c r="I23" s="1">
        <v>17</v>
      </c>
      <c r="J23" s="6">
        <v>9255438.072335765</v>
      </c>
      <c r="K23" s="6">
        <v>5359667.745799151</v>
      </c>
    </row>
    <row r="24" spans="1:11" ht="12.75">
      <c r="A24" s="233" t="s">
        <v>74</v>
      </c>
      <c r="B24" s="234"/>
      <c r="C24" s="234"/>
      <c r="D24" s="234"/>
      <c r="E24" s="234"/>
      <c r="F24" s="234"/>
      <c r="G24" s="234"/>
      <c r="H24" s="235"/>
      <c r="I24" s="1">
        <v>18</v>
      </c>
      <c r="J24" s="6">
        <v>159339759.41</v>
      </c>
      <c r="K24" s="6">
        <v>114450851.93999997</v>
      </c>
    </row>
    <row r="25" spans="1:11" ht="12.75">
      <c r="A25" s="233" t="s">
        <v>75</v>
      </c>
      <c r="B25" s="234"/>
      <c r="C25" s="234"/>
      <c r="D25" s="234"/>
      <c r="E25" s="234"/>
      <c r="F25" s="234"/>
      <c r="G25" s="234"/>
      <c r="H25" s="235"/>
      <c r="I25" s="1">
        <v>19</v>
      </c>
      <c r="J25" s="6">
        <v>488400.9400000125</v>
      </c>
      <c r="K25" s="6"/>
    </row>
    <row r="26" spans="1:11" ht="12.75">
      <c r="A26" s="233" t="s">
        <v>190</v>
      </c>
      <c r="B26" s="234"/>
      <c r="C26" s="234"/>
      <c r="D26" s="234"/>
      <c r="E26" s="234"/>
      <c r="F26" s="234"/>
      <c r="G26" s="234"/>
      <c r="H26" s="235"/>
      <c r="I26" s="1">
        <v>20</v>
      </c>
      <c r="J26" s="126">
        <v>26165296.123316478</v>
      </c>
      <c r="K26" s="126">
        <f>SUM(K27:K34)</f>
        <v>25059835.86</v>
      </c>
    </row>
    <row r="27" spans="1:11" ht="12.75">
      <c r="A27" s="233" t="s">
        <v>76</v>
      </c>
      <c r="B27" s="234"/>
      <c r="C27" s="234"/>
      <c r="D27" s="234"/>
      <c r="E27" s="234"/>
      <c r="F27" s="234"/>
      <c r="G27" s="234"/>
      <c r="H27" s="235"/>
      <c r="I27" s="1">
        <v>21</v>
      </c>
      <c r="J27" s="6"/>
      <c r="K27" s="6"/>
    </row>
    <row r="28" spans="1:11" ht="12.75">
      <c r="A28" s="233" t="s">
        <v>77</v>
      </c>
      <c r="B28" s="234"/>
      <c r="C28" s="234"/>
      <c r="D28" s="234"/>
      <c r="E28" s="234"/>
      <c r="F28" s="234"/>
      <c r="G28" s="234"/>
      <c r="H28" s="235"/>
      <c r="I28" s="1">
        <v>22</v>
      </c>
      <c r="J28" s="6"/>
      <c r="K28" s="6">
        <v>0</v>
      </c>
    </row>
    <row r="29" spans="1:11" ht="12.75">
      <c r="A29" s="233" t="s">
        <v>78</v>
      </c>
      <c r="B29" s="234"/>
      <c r="C29" s="234"/>
      <c r="D29" s="234"/>
      <c r="E29" s="234"/>
      <c r="F29" s="234"/>
      <c r="G29" s="234"/>
      <c r="H29" s="235"/>
      <c r="I29" s="1">
        <v>23</v>
      </c>
      <c r="J29" s="6">
        <v>7000</v>
      </c>
      <c r="K29" s="6">
        <v>4000</v>
      </c>
    </row>
    <row r="30" spans="1:11" ht="12.75">
      <c r="A30" s="233" t="s">
        <v>83</v>
      </c>
      <c r="B30" s="234"/>
      <c r="C30" s="234"/>
      <c r="D30" s="234"/>
      <c r="E30" s="234"/>
      <c r="F30" s="234"/>
      <c r="G30" s="234"/>
      <c r="H30" s="235"/>
      <c r="I30" s="1">
        <v>24</v>
      </c>
      <c r="J30" s="6"/>
      <c r="K30" s="6">
        <v>0</v>
      </c>
    </row>
    <row r="31" spans="1:11" ht="12.75">
      <c r="A31" s="233" t="s">
        <v>84</v>
      </c>
      <c r="B31" s="234"/>
      <c r="C31" s="234"/>
      <c r="D31" s="234"/>
      <c r="E31" s="234"/>
      <c r="F31" s="234"/>
      <c r="G31" s="234"/>
      <c r="H31" s="235"/>
      <c r="I31" s="1">
        <v>25</v>
      </c>
      <c r="J31" s="6">
        <v>1599334.9034559994</v>
      </c>
      <c r="K31" s="6">
        <v>4983.859999998137</v>
      </c>
    </row>
    <row r="32" spans="1:11" ht="12.75">
      <c r="A32" s="233" t="s">
        <v>85</v>
      </c>
      <c r="B32" s="234"/>
      <c r="C32" s="234"/>
      <c r="D32" s="234"/>
      <c r="E32" s="234"/>
      <c r="F32" s="234"/>
      <c r="G32" s="234"/>
      <c r="H32" s="235"/>
      <c r="I32" s="1">
        <v>26</v>
      </c>
      <c r="J32" s="6">
        <v>24558961.21986048</v>
      </c>
      <c r="K32" s="6">
        <f>13459581-400</f>
        <v>13459181</v>
      </c>
    </row>
    <row r="33" spans="1:11" ht="12.75">
      <c r="A33" s="233" t="s">
        <v>79</v>
      </c>
      <c r="B33" s="234"/>
      <c r="C33" s="234"/>
      <c r="D33" s="234"/>
      <c r="E33" s="234"/>
      <c r="F33" s="234"/>
      <c r="G33" s="234"/>
      <c r="H33" s="235"/>
      <c r="I33" s="1">
        <v>27</v>
      </c>
      <c r="J33" s="6"/>
      <c r="K33" s="6">
        <v>0</v>
      </c>
    </row>
    <row r="34" spans="1:11" ht="12.75">
      <c r="A34" s="233" t="s">
        <v>183</v>
      </c>
      <c r="B34" s="234"/>
      <c r="C34" s="234"/>
      <c r="D34" s="234"/>
      <c r="E34" s="234"/>
      <c r="F34" s="234"/>
      <c r="G34" s="234"/>
      <c r="H34" s="235"/>
      <c r="I34" s="1">
        <v>28</v>
      </c>
      <c r="J34" s="6"/>
      <c r="K34" s="6">
        <v>11591671</v>
      </c>
    </row>
    <row r="35" spans="1:11" ht="12.75">
      <c r="A35" s="233" t="s">
        <v>184</v>
      </c>
      <c r="B35" s="234"/>
      <c r="C35" s="234"/>
      <c r="D35" s="234"/>
      <c r="E35" s="234"/>
      <c r="F35" s="234"/>
      <c r="G35" s="234"/>
      <c r="H35" s="235"/>
      <c r="I35" s="1">
        <v>29</v>
      </c>
      <c r="J35" s="126">
        <v>48093659.4791814</v>
      </c>
      <c r="K35" s="126">
        <f>SUM(K36:K39)</f>
        <v>28208945.244046</v>
      </c>
    </row>
    <row r="36" spans="1:11" ht="12.75">
      <c r="A36" s="233" t="s">
        <v>80</v>
      </c>
      <c r="B36" s="234"/>
      <c r="C36" s="234"/>
      <c r="D36" s="234"/>
      <c r="E36" s="234"/>
      <c r="F36" s="234"/>
      <c r="G36" s="234"/>
      <c r="H36" s="235"/>
      <c r="I36" s="1">
        <v>30</v>
      </c>
      <c r="J36" s="6"/>
      <c r="K36" s="6"/>
    </row>
    <row r="37" spans="1:11" ht="12.75">
      <c r="A37" s="233" t="s">
        <v>81</v>
      </c>
      <c r="B37" s="234"/>
      <c r="C37" s="234"/>
      <c r="D37" s="234"/>
      <c r="E37" s="234"/>
      <c r="F37" s="234"/>
      <c r="G37" s="234"/>
      <c r="H37" s="235"/>
      <c r="I37" s="1">
        <v>31</v>
      </c>
      <c r="J37" s="6"/>
      <c r="K37" s="6">
        <v>0</v>
      </c>
    </row>
    <row r="38" spans="1:11" ht="12.75">
      <c r="A38" s="233" t="s">
        <v>82</v>
      </c>
      <c r="B38" s="234"/>
      <c r="C38" s="234"/>
      <c r="D38" s="234"/>
      <c r="E38" s="234"/>
      <c r="F38" s="234"/>
      <c r="G38" s="234"/>
      <c r="H38" s="235"/>
      <c r="I38" s="1">
        <v>32</v>
      </c>
      <c r="J38" s="6">
        <v>48093659.4791814</v>
      </c>
      <c r="K38" s="6">
        <f>177456+28031489.244046</f>
        <v>28208945.244046</v>
      </c>
    </row>
    <row r="39" spans="1:11" ht="12.75">
      <c r="A39" s="233" t="s">
        <v>185</v>
      </c>
      <c r="B39" s="234"/>
      <c r="C39" s="234"/>
      <c r="D39" s="234"/>
      <c r="E39" s="234"/>
      <c r="F39" s="234"/>
      <c r="G39" s="234"/>
      <c r="H39" s="235"/>
      <c r="I39" s="1">
        <v>33</v>
      </c>
      <c r="J39" s="6"/>
      <c r="K39" s="6"/>
    </row>
    <row r="40" spans="1:11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6">
        <v>812072394.488337</v>
      </c>
      <c r="K40" s="126">
        <f>K41+K49+K56+K64</f>
        <v>686671548</v>
      </c>
    </row>
    <row r="41" spans="1:11" ht="12.75">
      <c r="A41" s="233" t="s">
        <v>100</v>
      </c>
      <c r="B41" s="234"/>
      <c r="C41" s="234"/>
      <c r="D41" s="234"/>
      <c r="E41" s="234"/>
      <c r="F41" s="234"/>
      <c r="G41" s="234"/>
      <c r="H41" s="235"/>
      <c r="I41" s="1">
        <v>35</v>
      </c>
      <c r="J41" s="126">
        <v>160596439.37755516</v>
      </c>
      <c r="K41" s="126">
        <f>SUM(K42:K48)</f>
        <v>97176040</v>
      </c>
    </row>
    <row r="42" spans="1:11" ht="12.75">
      <c r="A42" s="233" t="s">
        <v>117</v>
      </c>
      <c r="B42" s="234"/>
      <c r="C42" s="234"/>
      <c r="D42" s="234"/>
      <c r="E42" s="234"/>
      <c r="F42" s="234"/>
      <c r="G42" s="234"/>
      <c r="H42" s="235"/>
      <c r="I42" s="1">
        <v>36</v>
      </c>
      <c r="J42" s="6">
        <v>54779952.18705237</v>
      </c>
      <c r="K42" s="6">
        <v>60431932</v>
      </c>
    </row>
    <row r="43" spans="1:11" ht="12.75">
      <c r="A43" s="233" t="s">
        <v>118</v>
      </c>
      <c r="B43" s="234"/>
      <c r="C43" s="234"/>
      <c r="D43" s="234"/>
      <c r="E43" s="234"/>
      <c r="F43" s="234"/>
      <c r="G43" s="234"/>
      <c r="H43" s="235"/>
      <c r="I43" s="1">
        <v>37</v>
      </c>
      <c r="J43" s="6">
        <v>10160871.1</v>
      </c>
      <c r="K43" s="6">
        <v>20486723</v>
      </c>
    </row>
    <row r="44" spans="1:11" ht="12.75">
      <c r="A44" s="233" t="s">
        <v>86</v>
      </c>
      <c r="B44" s="234"/>
      <c r="C44" s="234"/>
      <c r="D44" s="234"/>
      <c r="E44" s="234"/>
      <c r="F44" s="234"/>
      <c r="G44" s="234"/>
      <c r="H44" s="235"/>
      <c r="I44" s="1">
        <v>38</v>
      </c>
      <c r="J44" s="6">
        <v>22833919.277387194</v>
      </c>
      <c r="K44" s="6">
        <v>8309363</v>
      </c>
    </row>
    <row r="45" spans="1:11" ht="12.75">
      <c r="A45" s="233" t="s">
        <v>87</v>
      </c>
      <c r="B45" s="234"/>
      <c r="C45" s="234"/>
      <c r="D45" s="234"/>
      <c r="E45" s="234"/>
      <c r="F45" s="234"/>
      <c r="G45" s="234"/>
      <c r="H45" s="235"/>
      <c r="I45" s="1">
        <v>39</v>
      </c>
      <c r="J45" s="6">
        <v>7530187.2016948825</v>
      </c>
      <c r="K45" s="6">
        <v>7676248</v>
      </c>
    </row>
    <row r="46" spans="1:11" ht="12.75">
      <c r="A46" s="233" t="s">
        <v>88</v>
      </c>
      <c r="B46" s="234"/>
      <c r="C46" s="234"/>
      <c r="D46" s="234"/>
      <c r="E46" s="234"/>
      <c r="F46" s="234"/>
      <c r="G46" s="234"/>
      <c r="H46" s="235"/>
      <c r="I46" s="1">
        <v>40</v>
      </c>
      <c r="J46" s="6">
        <v>254132.67142073</v>
      </c>
      <c r="K46" s="6">
        <v>271774</v>
      </c>
    </row>
    <row r="47" spans="1:11" ht="12.75">
      <c r="A47" s="233" t="s">
        <v>89</v>
      </c>
      <c r="B47" s="234"/>
      <c r="C47" s="234"/>
      <c r="D47" s="234"/>
      <c r="E47" s="234"/>
      <c r="F47" s="234"/>
      <c r="G47" s="234"/>
      <c r="H47" s="235"/>
      <c r="I47" s="1">
        <v>41</v>
      </c>
      <c r="J47" s="6">
        <v>65037376.94</v>
      </c>
      <c r="K47" s="6">
        <v>0</v>
      </c>
    </row>
    <row r="48" spans="1:11" ht="12.75">
      <c r="A48" s="233" t="s">
        <v>90</v>
      </c>
      <c r="B48" s="234"/>
      <c r="C48" s="234"/>
      <c r="D48" s="234"/>
      <c r="E48" s="234"/>
      <c r="F48" s="234"/>
      <c r="G48" s="234"/>
      <c r="H48" s="235"/>
      <c r="I48" s="1">
        <v>42</v>
      </c>
      <c r="J48" s="6"/>
      <c r="K48" s="6">
        <v>0</v>
      </c>
    </row>
    <row r="49" spans="1:11" ht="12.75">
      <c r="A49" s="233" t="s">
        <v>101</v>
      </c>
      <c r="B49" s="234"/>
      <c r="C49" s="234"/>
      <c r="D49" s="234"/>
      <c r="E49" s="234"/>
      <c r="F49" s="234"/>
      <c r="G49" s="234"/>
      <c r="H49" s="235"/>
      <c r="I49" s="1">
        <v>43</v>
      </c>
      <c r="J49" s="126">
        <v>516521124.2771058</v>
      </c>
      <c r="K49" s="126">
        <f>SUM(K50:K55)</f>
        <v>388928798</v>
      </c>
    </row>
    <row r="50" spans="1:11" ht="12.75">
      <c r="A50" s="233" t="s">
        <v>200</v>
      </c>
      <c r="B50" s="234"/>
      <c r="C50" s="234"/>
      <c r="D50" s="234"/>
      <c r="E50" s="234"/>
      <c r="F50" s="234"/>
      <c r="G50" s="234"/>
      <c r="H50" s="235"/>
      <c r="I50" s="1">
        <v>44</v>
      </c>
      <c r="J50" s="6"/>
      <c r="K50" s="6">
        <v>0</v>
      </c>
    </row>
    <row r="51" spans="1:11" ht="12.75">
      <c r="A51" s="233" t="s">
        <v>201</v>
      </c>
      <c r="B51" s="234"/>
      <c r="C51" s="234"/>
      <c r="D51" s="234"/>
      <c r="E51" s="234"/>
      <c r="F51" s="234"/>
      <c r="G51" s="234"/>
      <c r="H51" s="235"/>
      <c r="I51" s="1">
        <v>45</v>
      </c>
      <c r="J51" s="6">
        <v>313008406.4449743</v>
      </c>
      <c r="K51" s="6">
        <v>236006943</v>
      </c>
    </row>
    <row r="52" spans="1:11" ht="12.75">
      <c r="A52" s="233" t="s">
        <v>202</v>
      </c>
      <c r="B52" s="234"/>
      <c r="C52" s="234"/>
      <c r="D52" s="234"/>
      <c r="E52" s="234"/>
      <c r="F52" s="234"/>
      <c r="G52" s="234"/>
      <c r="H52" s="235"/>
      <c r="I52" s="1">
        <v>46</v>
      </c>
      <c r="J52" s="6"/>
      <c r="K52" s="6">
        <v>0</v>
      </c>
    </row>
    <row r="53" spans="1:11" ht="12.75">
      <c r="A53" s="233" t="s">
        <v>203</v>
      </c>
      <c r="B53" s="234"/>
      <c r="C53" s="234"/>
      <c r="D53" s="234"/>
      <c r="E53" s="234"/>
      <c r="F53" s="234"/>
      <c r="G53" s="234"/>
      <c r="H53" s="235"/>
      <c r="I53" s="1">
        <v>47</v>
      </c>
      <c r="J53" s="6">
        <v>23685.091884959897</v>
      </c>
      <c r="K53" s="6">
        <v>301022</v>
      </c>
    </row>
    <row r="54" spans="1:11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6">
        <v>14342466.464640241</v>
      </c>
      <c r="K54" s="6">
        <v>17072385</v>
      </c>
    </row>
    <row r="55" spans="1:11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6">
        <v>189146566.27560627</v>
      </c>
      <c r="K55" s="6">
        <v>135548448</v>
      </c>
    </row>
    <row r="56" spans="1:11" ht="12.75">
      <c r="A56" s="233" t="s">
        <v>102</v>
      </c>
      <c r="B56" s="234"/>
      <c r="C56" s="234"/>
      <c r="D56" s="234"/>
      <c r="E56" s="234"/>
      <c r="F56" s="234"/>
      <c r="G56" s="234"/>
      <c r="H56" s="235"/>
      <c r="I56" s="1">
        <v>50</v>
      </c>
      <c r="J56" s="126">
        <v>27576439.65159971</v>
      </c>
      <c r="K56" s="126">
        <f>SUM(K57:K63)</f>
        <v>140386118</v>
      </c>
    </row>
    <row r="57" spans="1:11" ht="12.75">
      <c r="A57" s="233" t="s">
        <v>76</v>
      </c>
      <c r="B57" s="234"/>
      <c r="C57" s="234"/>
      <c r="D57" s="234"/>
      <c r="E57" s="234"/>
      <c r="F57" s="234"/>
      <c r="G57" s="234"/>
      <c r="H57" s="235"/>
      <c r="I57" s="1">
        <v>51</v>
      </c>
      <c r="J57" s="6"/>
      <c r="K57" s="6">
        <v>0</v>
      </c>
    </row>
    <row r="58" spans="1:11" ht="12.75">
      <c r="A58" s="233" t="s">
        <v>77</v>
      </c>
      <c r="B58" s="234"/>
      <c r="C58" s="234"/>
      <c r="D58" s="234"/>
      <c r="E58" s="234"/>
      <c r="F58" s="234"/>
      <c r="G58" s="234"/>
      <c r="H58" s="235"/>
      <c r="I58" s="1">
        <v>52</v>
      </c>
      <c r="J58" s="6"/>
      <c r="K58" s="6">
        <v>0</v>
      </c>
    </row>
    <row r="59" spans="1:11" ht="12.75">
      <c r="A59" s="233" t="s">
        <v>242</v>
      </c>
      <c r="B59" s="234"/>
      <c r="C59" s="234"/>
      <c r="D59" s="234"/>
      <c r="E59" s="234"/>
      <c r="F59" s="234"/>
      <c r="G59" s="234"/>
      <c r="H59" s="235"/>
      <c r="I59" s="1">
        <v>53</v>
      </c>
      <c r="J59" s="6"/>
      <c r="K59" s="6">
        <v>0</v>
      </c>
    </row>
    <row r="60" spans="1:11" ht="12.75">
      <c r="A60" s="233" t="s">
        <v>83</v>
      </c>
      <c r="B60" s="234"/>
      <c r="C60" s="234"/>
      <c r="D60" s="234"/>
      <c r="E60" s="234"/>
      <c r="F60" s="234"/>
      <c r="G60" s="234"/>
      <c r="H60" s="235"/>
      <c r="I60" s="1">
        <v>54</v>
      </c>
      <c r="J60" s="6"/>
      <c r="K60" s="6">
        <v>0</v>
      </c>
    </row>
    <row r="61" spans="1:11" ht="12.75">
      <c r="A61" s="233" t="s">
        <v>84</v>
      </c>
      <c r="B61" s="234"/>
      <c r="C61" s="234"/>
      <c r="D61" s="234"/>
      <c r="E61" s="234"/>
      <c r="F61" s="234"/>
      <c r="G61" s="234"/>
      <c r="H61" s="235"/>
      <c r="I61" s="1">
        <v>55</v>
      </c>
      <c r="J61" s="6">
        <v>496949.84</v>
      </c>
      <c r="K61" s="6">
        <v>115002765</v>
      </c>
    </row>
    <row r="62" spans="1:11" ht="12.75">
      <c r="A62" s="233" t="s">
        <v>85</v>
      </c>
      <c r="B62" s="234"/>
      <c r="C62" s="234"/>
      <c r="D62" s="234"/>
      <c r="E62" s="234"/>
      <c r="F62" s="234"/>
      <c r="G62" s="234"/>
      <c r="H62" s="235"/>
      <c r="I62" s="1">
        <v>56</v>
      </c>
      <c r="J62" s="6">
        <v>27079489.81159971</v>
      </c>
      <c r="K62" s="6">
        <f>25377883+5470</f>
        <v>25383353</v>
      </c>
    </row>
    <row r="63" spans="1:11" ht="12.75">
      <c r="A63" s="233" t="s">
        <v>46</v>
      </c>
      <c r="B63" s="234"/>
      <c r="C63" s="234"/>
      <c r="D63" s="234"/>
      <c r="E63" s="234"/>
      <c r="F63" s="234"/>
      <c r="G63" s="234"/>
      <c r="H63" s="235"/>
      <c r="I63" s="1">
        <v>57</v>
      </c>
      <c r="J63" s="6"/>
      <c r="K63" s="6">
        <v>0</v>
      </c>
    </row>
    <row r="64" spans="1:11" ht="12.75">
      <c r="A64" s="233" t="s">
        <v>207</v>
      </c>
      <c r="B64" s="234"/>
      <c r="C64" s="234"/>
      <c r="D64" s="234"/>
      <c r="E64" s="234"/>
      <c r="F64" s="234"/>
      <c r="G64" s="234"/>
      <c r="H64" s="235"/>
      <c r="I64" s="1">
        <v>58</v>
      </c>
      <c r="J64" s="126">
        <v>107378391.18207636</v>
      </c>
      <c r="K64" s="126">
        <v>60180592</v>
      </c>
    </row>
    <row r="65" spans="1:11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126">
        <v>3104509.40706476</v>
      </c>
      <c r="K65" s="126">
        <v>3256219</v>
      </c>
    </row>
    <row r="66" spans="1:11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6">
        <v>1316975673.8650553</v>
      </c>
      <c r="K66" s="126">
        <f>K40+K8+K65</f>
        <v>1118947195.5911584</v>
      </c>
    </row>
    <row r="67" spans="1:11" ht="12.75">
      <c r="A67" s="248" t="s">
        <v>91</v>
      </c>
      <c r="B67" s="249"/>
      <c r="C67" s="249"/>
      <c r="D67" s="249"/>
      <c r="E67" s="249"/>
      <c r="F67" s="249"/>
      <c r="G67" s="249"/>
      <c r="H67" s="250"/>
      <c r="I67" s="4">
        <v>61</v>
      </c>
      <c r="J67" s="6">
        <v>663985533.3900001</v>
      </c>
      <c r="K67" s="6">
        <v>519716005</v>
      </c>
    </row>
    <row r="68" spans="1:11" ht="12.75">
      <c r="A68" s="251" t="s">
        <v>58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</row>
    <row r="69" spans="1:11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26">
        <f>J70+J71+J72+J78+J79+J82+J85</f>
        <v>236301139.66589528</v>
      </c>
      <c r="K69" s="126">
        <f>K70+K71+K72+K78+K79+K82+K85</f>
        <v>141257759.59560996</v>
      </c>
    </row>
    <row r="70" spans="1:11" ht="12.75">
      <c r="A70" s="233" t="s">
        <v>141</v>
      </c>
      <c r="B70" s="234"/>
      <c r="C70" s="234"/>
      <c r="D70" s="234"/>
      <c r="E70" s="234"/>
      <c r="F70" s="234"/>
      <c r="G70" s="234"/>
      <c r="H70" s="235"/>
      <c r="I70" s="1">
        <v>63</v>
      </c>
      <c r="J70" s="6">
        <v>247193050.0012099</v>
      </c>
      <c r="K70" s="6">
        <v>247193050</v>
      </c>
    </row>
    <row r="71" spans="1:11" ht="12.75">
      <c r="A71" s="233" t="s">
        <v>142</v>
      </c>
      <c r="B71" s="234"/>
      <c r="C71" s="234"/>
      <c r="D71" s="234"/>
      <c r="E71" s="234"/>
      <c r="F71" s="234"/>
      <c r="G71" s="234"/>
      <c r="H71" s="235"/>
      <c r="I71" s="1">
        <v>64</v>
      </c>
      <c r="J71" s="6">
        <v>87214738.27999999</v>
      </c>
      <c r="K71" s="6">
        <v>88235980</v>
      </c>
    </row>
    <row r="72" spans="1:11" ht="12.75">
      <c r="A72" s="233" t="s">
        <v>143</v>
      </c>
      <c r="B72" s="234"/>
      <c r="C72" s="234"/>
      <c r="D72" s="234"/>
      <c r="E72" s="234"/>
      <c r="F72" s="234"/>
      <c r="G72" s="234"/>
      <c r="H72" s="235"/>
      <c r="I72" s="1">
        <v>65</v>
      </c>
      <c r="J72" s="126">
        <f>J73+J74-J75+J76+J77</f>
        <v>74860772</v>
      </c>
      <c r="K72" s="126">
        <f>K73+K74-K75+K76+K77</f>
        <v>83497921</v>
      </c>
    </row>
    <row r="73" spans="1:11" ht="12.75">
      <c r="A73" s="233" t="s">
        <v>144</v>
      </c>
      <c r="B73" s="234"/>
      <c r="C73" s="234"/>
      <c r="D73" s="234"/>
      <c r="E73" s="234"/>
      <c r="F73" s="234"/>
      <c r="G73" s="234"/>
      <c r="H73" s="235"/>
      <c r="I73" s="1">
        <v>66</v>
      </c>
      <c r="J73" s="6">
        <v>11652410</v>
      </c>
      <c r="K73" s="6">
        <v>11652410</v>
      </c>
    </row>
    <row r="74" spans="1:11" ht="12.75">
      <c r="A74" s="233" t="s">
        <v>145</v>
      </c>
      <c r="B74" s="234"/>
      <c r="C74" s="234"/>
      <c r="D74" s="234"/>
      <c r="E74" s="234"/>
      <c r="F74" s="234"/>
      <c r="G74" s="234"/>
      <c r="H74" s="235"/>
      <c r="I74" s="1">
        <v>67</v>
      </c>
      <c r="J74" s="6">
        <v>8465950</v>
      </c>
      <c r="K74" s="6">
        <v>8465950</v>
      </c>
    </row>
    <row r="75" spans="1:11" ht="12.75">
      <c r="A75" s="233" t="s">
        <v>133</v>
      </c>
      <c r="B75" s="234"/>
      <c r="C75" s="234"/>
      <c r="D75" s="234"/>
      <c r="E75" s="234"/>
      <c r="F75" s="234"/>
      <c r="G75" s="234"/>
      <c r="H75" s="235"/>
      <c r="I75" s="1">
        <v>68</v>
      </c>
      <c r="J75" s="6">
        <v>8465950</v>
      </c>
      <c r="K75" s="6">
        <v>8465950</v>
      </c>
    </row>
    <row r="76" spans="1:11" ht="12.75">
      <c r="A76" s="233" t="s">
        <v>134</v>
      </c>
      <c r="B76" s="234"/>
      <c r="C76" s="234"/>
      <c r="D76" s="234"/>
      <c r="E76" s="234"/>
      <c r="F76" s="234"/>
      <c r="G76" s="234"/>
      <c r="H76" s="235"/>
      <c r="I76" s="1">
        <v>69</v>
      </c>
      <c r="J76" s="6">
        <v>67117790</v>
      </c>
      <c r="K76" s="6">
        <v>74322861</v>
      </c>
    </row>
    <row r="77" spans="1:11" ht="12.75">
      <c r="A77" s="233" t="s">
        <v>135</v>
      </c>
      <c r="B77" s="234"/>
      <c r="C77" s="234"/>
      <c r="D77" s="234"/>
      <c r="E77" s="234"/>
      <c r="F77" s="234"/>
      <c r="G77" s="234"/>
      <c r="H77" s="235"/>
      <c r="I77" s="1">
        <v>70</v>
      </c>
      <c r="J77" s="6">
        <v>-3909428</v>
      </c>
      <c r="K77" s="6">
        <v>-2477350</v>
      </c>
    </row>
    <row r="78" spans="1:11" ht="12.75">
      <c r="A78" s="233" t="s">
        <v>136</v>
      </c>
      <c r="B78" s="234"/>
      <c r="C78" s="234"/>
      <c r="D78" s="234"/>
      <c r="E78" s="234"/>
      <c r="F78" s="234"/>
      <c r="G78" s="234"/>
      <c r="H78" s="235"/>
      <c r="I78" s="1">
        <v>71</v>
      </c>
      <c r="J78" s="6">
        <v>69402489</v>
      </c>
      <c r="K78" s="6">
        <v>40706979</v>
      </c>
    </row>
    <row r="79" spans="1:11" ht="12.75">
      <c r="A79" s="233" t="s">
        <v>238</v>
      </c>
      <c r="B79" s="234"/>
      <c r="C79" s="234"/>
      <c r="D79" s="234"/>
      <c r="E79" s="234"/>
      <c r="F79" s="234"/>
      <c r="G79" s="234"/>
      <c r="H79" s="235"/>
      <c r="I79" s="1">
        <v>72</v>
      </c>
      <c r="J79" s="126">
        <v>-254040325.2951068</v>
      </c>
      <c r="K79" s="126">
        <f>-K81</f>
        <v>-241240839</v>
      </c>
    </row>
    <row r="80" spans="1:11" ht="12.75">
      <c r="A80" s="254" t="s">
        <v>169</v>
      </c>
      <c r="B80" s="255"/>
      <c r="C80" s="255"/>
      <c r="D80" s="255"/>
      <c r="E80" s="255"/>
      <c r="F80" s="255"/>
      <c r="G80" s="255"/>
      <c r="H80" s="256"/>
      <c r="I80" s="1">
        <v>73</v>
      </c>
      <c r="J80" s="6"/>
      <c r="K80" s="6"/>
    </row>
    <row r="81" spans="1:11" ht="12.75">
      <c r="A81" s="254" t="s">
        <v>170</v>
      </c>
      <c r="B81" s="255"/>
      <c r="C81" s="255"/>
      <c r="D81" s="255"/>
      <c r="E81" s="255"/>
      <c r="F81" s="255"/>
      <c r="G81" s="255"/>
      <c r="H81" s="256"/>
      <c r="I81" s="1">
        <v>74</v>
      </c>
      <c r="J81" s="6">
        <v>254040325.2951068</v>
      </c>
      <c r="K81" s="6">
        <v>241240839</v>
      </c>
    </row>
    <row r="82" spans="1:11" ht="12.75">
      <c r="A82" s="233" t="s">
        <v>239</v>
      </c>
      <c r="B82" s="234"/>
      <c r="C82" s="234"/>
      <c r="D82" s="234"/>
      <c r="E82" s="234"/>
      <c r="F82" s="234"/>
      <c r="G82" s="234"/>
      <c r="H82" s="235"/>
      <c r="I82" s="1">
        <v>75</v>
      </c>
      <c r="J82" s="126">
        <v>12364147.0197922</v>
      </c>
      <c r="K82" s="126">
        <f>-K84</f>
        <v>-76443291.40439002</v>
      </c>
    </row>
    <row r="83" spans="1:11" ht="12.75">
      <c r="A83" s="254" t="s">
        <v>171</v>
      </c>
      <c r="B83" s="255"/>
      <c r="C83" s="255"/>
      <c r="D83" s="255"/>
      <c r="E83" s="255"/>
      <c r="F83" s="255"/>
      <c r="G83" s="255"/>
      <c r="H83" s="256"/>
      <c r="I83" s="1">
        <v>76</v>
      </c>
      <c r="J83" s="6">
        <v>12364147.0197922</v>
      </c>
      <c r="K83" s="6"/>
    </row>
    <row r="84" spans="1:11" ht="12.75">
      <c r="A84" s="254" t="s">
        <v>172</v>
      </c>
      <c r="B84" s="255"/>
      <c r="C84" s="255"/>
      <c r="D84" s="255"/>
      <c r="E84" s="255"/>
      <c r="F84" s="255"/>
      <c r="G84" s="255"/>
      <c r="H84" s="256"/>
      <c r="I84" s="1">
        <v>77</v>
      </c>
      <c r="J84" s="6"/>
      <c r="K84" s="6">
        <v>76443291.40439002</v>
      </c>
    </row>
    <row r="85" spans="1:11" ht="12.75">
      <c r="A85" s="233" t="s">
        <v>173</v>
      </c>
      <c r="B85" s="234"/>
      <c r="C85" s="234"/>
      <c r="D85" s="234"/>
      <c r="E85" s="234"/>
      <c r="F85" s="234"/>
      <c r="G85" s="234"/>
      <c r="H85" s="235"/>
      <c r="I85" s="1">
        <v>78</v>
      </c>
      <c r="J85" s="6">
        <v>-693731.34</v>
      </c>
      <c r="K85" s="6">
        <v>-692040</v>
      </c>
    </row>
    <row r="86" spans="1:11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26">
        <f>SUM(J87:J89)</f>
        <v>25135245.563592</v>
      </c>
      <c r="K86" s="126">
        <f>SUM(K87:K89)</f>
        <v>29012168</v>
      </c>
    </row>
    <row r="87" spans="1:11" ht="12.75">
      <c r="A87" s="233" t="s">
        <v>129</v>
      </c>
      <c r="B87" s="234"/>
      <c r="C87" s="234"/>
      <c r="D87" s="234"/>
      <c r="E87" s="234"/>
      <c r="F87" s="234"/>
      <c r="G87" s="234"/>
      <c r="H87" s="235"/>
      <c r="I87" s="1">
        <v>80</v>
      </c>
      <c r="J87" s="6">
        <v>6418405.915192</v>
      </c>
      <c r="K87" s="6">
        <v>9358079</v>
      </c>
    </row>
    <row r="88" spans="1:11" ht="12.75">
      <c r="A88" s="233" t="s">
        <v>130</v>
      </c>
      <c r="B88" s="234"/>
      <c r="C88" s="234"/>
      <c r="D88" s="234"/>
      <c r="E88" s="234"/>
      <c r="F88" s="234"/>
      <c r="G88" s="234"/>
      <c r="H88" s="235"/>
      <c r="I88" s="1">
        <v>81</v>
      </c>
      <c r="J88" s="6"/>
      <c r="K88" s="6">
        <v>0</v>
      </c>
    </row>
    <row r="89" spans="1:11" ht="12.75">
      <c r="A89" s="233" t="s">
        <v>131</v>
      </c>
      <c r="B89" s="234"/>
      <c r="C89" s="234"/>
      <c r="D89" s="234"/>
      <c r="E89" s="234"/>
      <c r="F89" s="234"/>
      <c r="G89" s="234"/>
      <c r="H89" s="235"/>
      <c r="I89" s="1">
        <v>82</v>
      </c>
      <c r="J89" s="6">
        <v>18716839.6484</v>
      </c>
      <c r="K89" s="6">
        <v>19654089</v>
      </c>
    </row>
    <row r="90" spans="1:11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26">
        <f>SUM(J91:J99)</f>
        <v>457347725.50547343</v>
      </c>
      <c r="K90" s="126">
        <f>SUM(K91:K99)</f>
        <v>410870603</v>
      </c>
    </row>
    <row r="91" spans="1:11" ht="12.75">
      <c r="A91" s="233" t="s">
        <v>132</v>
      </c>
      <c r="B91" s="234"/>
      <c r="C91" s="234"/>
      <c r="D91" s="234"/>
      <c r="E91" s="234"/>
      <c r="F91" s="234"/>
      <c r="G91" s="234"/>
      <c r="H91" s="235"/>
      <c r="I91" s="1">
        <v>84</v>
      </c>
      <c r="J91" s="6"/>
      <c r="K91" s="6">
        <v>0</v>
      </c>
    </row>
    <row r="92" spans="1:11" ht="12.75">
      <c r="A92" s="233" t="s">
        <v>243</v>
      </c>
      <c r="B92" s="234"/>
      <c r="C92" s="234"/>
      <c r="D92" s="234"/>
      <c r="E92" s="234"/>
      <c r="F92" s="234"/>
      <c r="G92" s="234"/>
      <c r="H92" s="235"/>
      <c r="I92" s="1">
        <v>85</v>
      </c>
      <c r="J92" s="6"/>
      <c r="K92" s="6">
        <v>0</v>
      </c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6">
        <f>68489638+312524631+17322291</f>
        <v>398336560</v>
      </c>
      <c r="K93" s="6">
        <v>358846259</v>
      </c>
    </row>
    <row r="94" spans="1:11" ht="12.75">
      <c r="A94" s="233" t="s">
        <v>244</v>
      </c>
      <c r="B94" s="234"/>
      <c r="C94" s="234"/>
      <c r="D94" s="234"/>
      <c r="E94" s="234"/>
      <c r="F94" s="234"/>
      <c r="G94" s="234"/>
      <c r="H94" s="235"/>
      <c r="I94" s="1">
        <v>87</v>
      </c>
      <c r="J94" s="6"/>
      <c r="K94" s="6">
        <v>0</v>
      </c>
    </row>
    <row r="95" spans="1:11" ht="12.75">
      <c r="A95" s="233" t="s">
        <v>245</v>
      </c>
      <c r="B95" s="234"/>
      <c r="C95" s="234"/>
      <c r="D95" s="234"/>
      <c r="E95" s="234"/>
      <c r="F95" s="234"/>
      <c r="G95" s="234"/>
      <c r="H95" s="235"/>
      <c r="I95" s="1">
        <v>88</v>
      </c>
      <c r="J95" s="6">
        <v>1436702.07459072</v>
      </c>
      <c r="K95" s="6">
        <v>766311</v>
      </c>
    </row>
    <row r="96" spans="1:11" ht="12.75">
      <c r="A96" s="233" t="s">
        <v>246</v>
      </c>
      <c r="B96" s="234"/>
      <c r="C96" s="234"/>
      <c r="D96" s="234"/>
      <c r="E96" s="234"/>
      <c r="F96" s="234"/>
      <c r="G96" s="234"/>
      <c r="H96" s="235"/>
      <c r="I96" s="1">
        <v>89</v>
      </c>
      <c r="J96" s="6">
        <v>42339770.683456</v>
      </c>
      <c r="K96" s="6">
        <v>42149112</v>
      </c>
    </row>
    <row r="97" spans="1:11" ht="12.75">
      <c r="A97" s="233" t="s">
        <v>94</v>
      </c>
      <c r="B97" s="234"/>
      <c r="C97" s="234"/>
      <c r="D97" s="234"/>
      <c r="E97" s="234"/>
      <c r="F97" s="234"/>
      <c r="G97" s="234"/>
      <c r="H97" s="235"/>
      <c r="I97" s="1">
        <v>90</v>
      </c>
      <c r="J97" s="6"/>
      <c r="K97" s="6">
        <v>0</v>
      </c>
    </row>
    <row r="98" spans="1:11" ht="12.75">
      <c r="A98" s="233" t="s">
        <v>92</v>
      </c>
      <c r="B98" s="234"/>
      <c r="C98" s="234"/>
      <c r="D98" s="234"/>
      <c r="E98" s="234"/>
      <c r="F98" s="234"/>
      <c r="G98" s="234"/>
      <c r="H98" s="235"/>
      <c r="I98" s="1">
        <v>91</v>
      </c>
      <c r="J98" s="6"/>
      <c r="K98" s="6">
        <v>0</v>
      </c>
    </row>
    <row r="99" spans="1:11" ht="12.75">
      <c r="A99" s="233" t="s">
        <v>93</v>
      </c>
      <c r="B99" s="234"/>
      <c r="C99" s="234"/>
      <c r="D99" s="234"/>
      <c r="E99" s="234"/>
      <c r="F99" s="234"/>
      <c r="G99" s="234"/>
      <c r="H99" s="235"/>
      <c r="I99" s="1">
        <v>92</v>
      </c>
      <c r="J99" s="6">
        <v>15234692.7474267</v>
      </c>
      <c r="K99" s="6">
        <v>9108921</v>
      </c>
    </row>
    <row r="100" spans="1:11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6">
        <f>SUM(J101:J112)</f>
        <v>584883195.7084217</v>
      </c>
      <c r="K100" s="126">
        <f>SUM(K101:K112)</f>
        <v>506696016</v>
      </c>
    </row>
    <row r="101" spans="1:11" ht="12.75">
      <c r="A101" s="233" t="s">
        <v>132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6"/>
      <c r="K101" s="6">
        <v>0</v>
      </c>
    </row>
    <row r="102" spans="1:11" ht="12.75">
      <c r="A102" s="233" t="s">
        <v>243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6"/>
      <c r="K102" s="6">
        <v>0</v>
      </c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6">
        <f>-62181077+151030115-6308561-17322291</f>
        <v>65218186</v>
      </c>
      <c r="K103" s="6">
        <v>57647610</v>
      </c>
    </row>
    <row r="104" spans="1:11" ht="12.75">
      <c r="A104" s="233" t="s">
        <v>244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6">
        <v>70871547.2748719</v>
      </c>
      <c r="K104" s="6">
        <v>23009221</v>
      </c>
    </row>
    <row r="105" spans="1:11" ht="12.75">
      <c r="A105" s="233" t="s">
        <v>245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6">
        <v>277140561.683253</v>
      </c>
      <c r="K105" s="6">
        <v>251661960</v>
      </c>
    </row>
    <row r="106" spans="1:11" ht="12.75">
      <c r="A106" s="233" t="s">
        <v>246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6">
        <v>59669539.25</v>
      </c>
      <c r="K106" s="6">
        <v>59710720</v>
      </c>
    </row>
    <row r="107" spans="1:11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6">
        <v>19208.64</v>
      </c>
      <c r="K107" s="6">
        <v>0</v>
      </c>
    </row>
    <row r="108" spans="1:11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6">
        <v>54717064.9358316</v>
      </c>
      <c r="K108" s="6">
        <v>49788590</v>
      </c>
    </row>
    <row r="109" spans="1:11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6">
        <v>40568226.9144652</v>
      </c>
      <c r="K109" s="6">
        <v>49918242</v>
      </c>
    </row>
    <row r="110" spans="1:11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6">
        <v>100985.01</v>
      </c>
      <c r="K110" s="6">
        <v>100985</v>
      </c>
    </row>
    <row r="111" spans="1:11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6"/>
      <c r="K111" s="6">
        <v>0</v>
      </c>
    </row>
    <row r="112" spans="1:11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6">
        <v>16577876</v>
      </c>
      <c r="K112" s="6">
        <f>31281240-9840052-6582500</f>
        <v>14858688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26">
        <v>13308368</v>
      </c>
      <c r="K113" s="126">
        <f>14688097+9840052+6582500</f>
        <v>31110649</v>
      </c>
    </row>
    <row r="114" spans="1:11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6">
        <f>J113+J100+J90+J86+J69</f>
        <v>1316975674.4433823</v>
      </c>
      <c r="K114" s="126">
        <f>K113+K100+K90+K86+K69</f>
        <v>1118947195.59561</v>
      </c>
    </row>
    <row r="115" spans="1:11" ht="12.75">
      <c r="A115" s="262" t="s">
        <v>57</v>
      </c>
      <c r="B115" s="263"/>
      <c r="C115" s="263"/>
      <c r="D115" s="263"/>
      <c r="E115" s="263"/>
      <c r="F115" s="263"/>
      <c r="G115" s="263"/>
      <c r="H115" s="264"/>
      <c r="I115" s="2">
        <v>108</v>
      </c>
      <c r="J115" s="6">
        <v>663985533.3900001</v>
      </c>
      <c r="K115" s="6">
        <v>519716005</v>
      </c>
    </row>
    <row r="116" spans="1:11" ht="12.75">
      <c r="A116" s="251" t="s">
        <v>305</v>
      </c>
      <c r="B116" s="265"/>
      <c r="C116" s="265"/>
      <c r="D116" s="265"/>
      <c r="E116" s="265"/>
      <c r="F116" s="265"/>
      <c r="G116" s="265"/>
      <c r="H116" s="265"/>
      <c r="I116" s="266"/>
      <c r="J116" s="266"/>
      <c r="K116" s="267"/>
    </row>
    <row r="117" spans="1:11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68"/>
      <c r="J117" s="268"/>
      <c r="K117" s="269"/>
    </row>
    <row r="118" spans="1:11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6">
        <v>236994871.0058953</v>
      </c>
      <c r="K118" s="6">
        <v>141944330</v>
      </c>
    </row>
    <row r="119" spans="1:11" ht="12.75">
      <c r="A119" s="257" t="s">
        <v>9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124">
        <v>-693731.34</v>
      </c>
      <c r="K119" s="124">
        <v>-692040</v>
      </c>
    </row>
    <row r="120" spans="1:11" ht="12.75">
      <c r="A120" s="260" t="s">
        <v>306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0:11" ht="12.75">
      <c r="J121" s="101"/>
      <c r="K121" s="101"/>
    </row>
  </sheetData>
  <sheetProtection/>
  <mergeCells count="120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2:K72 J69:K69 J86:K86 J75:K75 J79:K79 J82:K82 J90:K90 J100:K100 J114:K11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6:K56 J49:K49 K40:K41 J4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zoomScalePageLayoutView="0" workbookViewId="0" topLeftCell="A1">
      <selection activeCell="P29" sqref="P29"/>
    </sheetView>
  </sheetViews>
  <sheetFormatPr defaultColWidth="9.140625" defaultRowHeight="12.75"/>
  <cols>
    <col min="1" max="1" width="9.140625" style="145" customWidth="1"/>
    <col min="2" max="2" width="8.421875" style="145" customWidth="1"/>
    <col min="3" max="3" width="8.00390625" style="145" customWidth="1"/>
    <col min="4" max="4" width="7.57421875" style="145" customWidth="1"/>
    <col min="5" max="5" width="7.28125" style="145" customWidth="1"/>
    <col min="6" max="6" width="7.140625" style="145" customWidth="1"/>
    <col min="7" max="7" width="8.7109375" style="145" customWidth="1"/>
    <col min="8" max="8" width="9.140625" style="145" customWidth="1"/>
    <col min="9" max="9" width="6.57421875" style="145" bestFit="1" customWidth="1"/>
    <col min="10" max="10" width="13.140625" style="145" bestFit="1" customWidth="1"/>
    <col min="11" max="13" width="15.7109375" style="145" customWidth="1"/>
    <col min="14" max="14" width="14.8515625" style="145" customWidth="1"/>
    <col min="15" max="15" width="13.28125" style="145" customWidth="1"/>
    <col min="16" max="16" width="11.140625" style="145" bestFit="1" customWidth="1"/>
    <col min="17" max="17" width="9.140625" style="145" customWidth="1"/>
    <col min="18" max="18" width="16.140625" style="145" customWidth="1"/>
    <col min="19" max="19" width="13.7109375" style="145" customWidth="1"/>
    <col min="20" max="20" width="10.57421875" style="145" customWidth="1"/>
    <col min="21" max="21" width="9.140625" style="145" customWidth="1"/>
    <col min="22" max="22" width="15.421875" style="162" bestFit="1" customWidth="1"/>
    <col min="23" max="23" width="10.8515625" style="145" customWidth="1"/>
    <col min="24" max="24" width="9.140625" style="145" customWidth="1"/>
    <col min="25" max="25" width="13.7109375" style="162" customWidth="1"/>
    <col min="26" max="16384" width="9.140625" style="145" customWidth="1"/>
  </cols>
  <sheetData>
    <row r="1" spans="1:11" ht="12.75" customHeight="1">
      <c r="A1" s="270" t="s">
        <v>154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375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3" ht="12.75" customHeight="1">
      <c r="A3" s="272" t="s">
        <v>350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  <c r="L3" s="272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146" t="s">
        <v>279</v>
      </c>
      <c r="J4" s="276" t="s">
        <v>310</v>
      </c>
      <c r="K4" s="276"/>
      <c r="L4" s="276" t="s">
        <v>311</v>
      </c>
      <c r="M4" s="276"/>
    </row>
    <row r="5" spans="1:23" ht="12.75">
      <c r="A5" s="275"/>
      <c r="B5" s="275"/>
      <c r="C5" s="275"/>
      <c r="D5" s="275"/>
      <c r="E5" s="275"/>
      <c r="F5" s="275"/>
      <c r="G5" s="275"/>
      <c r="H5" s="275"/>
      <c r="I5" s="146"/>
      <c r="J5" s="147" t="s">
        <v>372</v>
      </c>
      <c r="K5" s="147" t="s">
        <v>373</v>
      </c>
      <c r="L5" s="147" t="s">
        <v>372</v>
      </c>
      <c r="M5" s="147" t="s">
        <v>373</v>
      </c>
      <c r="N5" s="160"/>
      <c r="O5" s="160"/>
      <c r="R5" s="160"/>
      <c r="W5" s="161"/>
    </row>
    <row r="6" spans="1:23" ht="12.75">
      <c r="A6" s="276">
        <v>1</v>
      </c>
      <c r="B6" s="276"/>
      <c r="C6" s="276"/>
      <c r="D6" s="276"/>
      <c r="E6" s="276"/>
      <c r="F6" s="276"/>
      <c r="G6" s="276"/>
      <c r="H6" s="276"/>
      <c r="I6" s="148">
        <v>2</v>
      </c>
      <c r="J6" s="147">
        <v>5</v>
      </c>
      <c r="K6" s="147">
        <v>6</v>
      </c>
      <c r="L6" s="147">
        <v>5</v>
      </c>
      <c r="M6" s="147">
        <v>6</v>
      </c>
      <c r="W6" s="161"/>
    </row>
    <row r="7" spans="1:23" ht="12.75">
      <c r="A7" s="277" t="s">
        <v>26</v>
      </c>
      <c r="B7" s="278"/>
      <c r="C7" s="278"/>
      <c r="D7" s="278"/>
      <c r="E7" s="278"/>
      <c r="F7" s="278"/>
      <c r="G7" s="278"/>
      <c r="H7" s="279"/>
      <c r="I7" s="149">
        <v>111</v>
      </c>
      <c r="J7" s="129">
        <f>J8+J9</f>
        <v>1513539641</v>
      </c>
      <c r="K7" s="129">
        <v>459062500</v>
      </c>
      <c r="L7" s="129">
        <f>L8+L9</f>
        <v>1226222886.75511</v>
      </c>
      <c r="M7" s="129">
        <v>310338723.75511</v>
      </c>
      <c r="N7" s="150"/>
      <c r="O7" s="150"/>
      <c r="P7" s="150"/>
      <c r="R7" s="150"/>
      <c r="S7" s="150"/>
      <c r="T7" s="150"/>
      <c r="W7" s="161"/>
    </row>
    <row r="8" spans="1:23" ht="12.75">
      <c r="A8" s="280" t="s">
        <v>152</v>
      </c>
      <c r="B8" s="281"/>
      <c r="C8" s="281"/>
      <c r="D8" s="281"/>
      <c r="E8" s="281"/>
      <c r="F8" s="281"/>
      <c r="G8" s="281"/>
      <c r="H8" s="282"/>
      <c r="I8" s="151">
        <v>112</v>
      </c>
      <c r="J8" s="130">
        <v>1477894275</v>
      </c>
      <c r="K8" s="130">
        <v>443014167</v>
      </c>
      <c r="L8" s="130">
        <v>1167361258.6403055</v>
      </c>
      <c r="M8" s="130">
        <v>285310259.6403055</v>
      </c>
      <c r="N8" s="150"/>
      <c r="O8" s="150"/>
      <c r="P8" s="150"/>
      <c r="R8" s="150"/>
      <c r="S8" s="150"/>
      <c r="T8" s="150"/>
      <c r="W8" s="161"/>
    </row>
    <row r="9" spans="1:23" ht="12.75">
      <c r="A9" s="280" t="s">
        <v>103</v>
      </c>
      <c r="B9" s="281"/>
      <c r="C9" s="281"/>
      <c r="D9" s="281"/>
      <c r="E9" s="281"/>
      <c r="F9" s="281"/>
      <c r="G9" s="281"/>
      <c r="H9" s="282"/>
      <c r="I9" s="151">
        <v>113</v>
      </c>
      <c r="J9" s="130">
        <f>52224791-15356621+450896-1673700</f>
        <v>35645366</v>
      </c>
      <c r="K9" s="130">
        <v>16048333</v>
      </c>
      <c r="L9" s="130">
        <v>58861628.11480445</v>
      </c>
      <c r="M9" s="130">
        <v>25028464.114804447</v>
      </c>
      <c r="N9" s="150"/>
      <c r="O9" s="150"/>
      <c r="P9" s="150"/>
      <c r="R9" s="150"/>
      <c r="S9" s="150"/>
      <c r="T9" s="150"/>
      <c r="W9" s="161"/>
    </row>
    <row r="10" spans="1:23" ht="12.75">
      <c r="A10" s="280" t="s">
        <v>12</v>
      </c>
      <c r="B10" s="281"/>
      <c r="C10" s="281"/>
      <c r="D10" s="281"/>
      <c r="E10" s="281"/>
      <c r="F10" s="281"/>
      <c r="G10" s="281"/>
      <c r="H10" s="282"/>
      <c r="I10" s="151">
        <v>114</v>
      </c>
      <c r="J10" s="129">
        <f>J11+J12+J16+J22+J25+J26+J20+J21</f>
        <v>1476116894</v>
      </c>
      <c r="K10" s="129">
        <v>448336843</v>
      </c>
      <c r="L10" s="129">
        <f>L11+L12+L16+L20+L21+L22+L25+L26</f>
        <v>1301228969.1074257</v>
      </c>
      <c r="M10" s="129">
        <v>347293706.1074257</v>
      </c>
      <c r="N10" s="150"/>
      <c r="O10" s="150"/>
      <c r="P10" s="150"/>
      <c r="R10" s="150"/>
      <c r="S10" s="150"/>
      <c r="T10" s="150"/>
      <c r="W10" s="161"/>
    </row>
    <row r="11" spans="1:23" ht="12.75">
      <c r="A11" s="280" t="s">
        <v>104</v>
      </c>
      <c r="B11" s="281"/>
      <c r="C11" s="281"/>
      <c r="D11" s="281"/>
      <c r="E11" s="281"/>
      <c r="F11" s="281"/>
      <c r="G11" s="281"/>
      <c r="H11" s="282"/>
      <c r="I11" s="151">
        <v>115</v>
      </c>
      <c r="J11" s="130">
        <v>6092054</v>
      </c>
      <c r="K11" s="130">
        <v>5616574</v>
      </c>
      <c r="L11" s="130">
        <v>2656588.090000013</v>
      </c>
      <c r="M11" s="130">
        <v>4584010.090000013</v>
      </c>
      <c r="N11" s="150"/>
      <c r="O11" s="150"/>
      <c r="P11" s="150"/>
      <c r="R11" s="150"/>
      <c r="S11" s="150"/>
      <c r="T11" s="150"/>
      <c r="W11" s="161"/>
    </row>
    <row r="12" spans="1:23" ht="12.75">
      <c r="A12" s="280" t="s">
        <v>22</v>
      </c>
      <c r="B12" s="281"/>
      <c r="C12" s="281"/>
      <c r="D12" s="281"/>
      <c r="E12" s="281"/>
      <c r="F12" s="281"/>
      <c r="G12" s="281"/>
      <c r="H12" s="282"/>
      <c r="I12" s="151">
        <v>116</v>
      </c>
      <c r="J12" s="129">
        <f>J13+J14+J15</f>
        <v>999000973</v>
      </c>
      <c r="K12" s="129">
        <v>313707759</v>
      </c>
      <c r="L12" s="129">
        <f>L13+L14+L15</f>
        <v>773977221.5190368</v>
      </c>
      <c r="M12" s="129">
        <v>191159265.51903677</v>
      </c>
      <c r="N12" s="150"/>
      <c r="O12" s="150"/>
      <c r="P12" s="150"/>
      <c r="R12" s="150"/>
      <c r="S12" s="150"/>
      <c r="T12" s="150"/>
      <c r="W12" s="161"/>
    </row>
    <row r="13" spans="1:23" ht="12.75">
      <c r="A13" s="283" t="s">
        <v>146</v>
      </c>
      <c r="B13" s="284"/>
      <c r="C13" s="284"/>
      <c r="D13" s="284"/>
      <c r="E13" s="284"/>
      <c r="F13" s="284"/>
      <c r="G13" s="284"/>
      <c r="H13" s="285"/>
      <c r="I13" s="151">
        <v>117</v>
      </c>
      <c r="J13" s="130">
        <v>375360524</v>
      </c>
      <c r="K13" s="130">
        <v>83900860</v>
      </c>
      <c r="L13" s="130">
        <v>305987137.0201771</v>
      </c>
      <c r="M13" s="130">
        <v>65371748.020177126</v>
      </c>
      <c r="N13" s="150"/>
      <c r="O13" s="150"/>
      <c r="P13" s="150"/>
      <c r="R13" s="150"/>
      <c r="S13" s="150"/>
      <c r="T13" s="150"/>
      <c r="W13" s="161"/>
    </row>
    <row r="14" spans="1:23" ht="12.75">
      <c r="A14" s="283" t="s">
        <v>147</v>
      </c>
      <c r="B14" s="284"/>
      <c r="C14" s="284"/>
      <c r="D14" s="284"/>
      <c r="E14" s="284"/>
      <c r="F14" s="284"/>
      <c r="G14" s="284"/>
      <c r="H14" s="285"/>
      <c r="I14" s="151">
        <v>118</v>
      </c>
      <c r="J14" s="130">
        <v>211334241</v>
      </c>
      <c r="K14" s="130">
        <v>76775066</v>
      </c>
      <c r="L14" s="130">
        <v>115868141.79674385</v>
      </c>
      <c r="M14" s="130">
        <v>31486938.796743855</v>
      </c>
      <c r="N14" s="150"/>
      <c r="O14" s="150"/>
      <c r="P14" s="150"/>
      <c r="R14" s="150"/>
      <c r="S14" s="150"/>
      <c r="T14" s="150"/>
      <c r="W14" s="161"/>
    </row>
    <row r="15" spans="1:23" ht="12.75">
      <c r="A15" s="283" t="s">
        <v>61</v>
      </c>
      <c r="B15" s="284"/>
      <c r="C15" s="284"/>
      <c r="D15" s="284"/>
      <c r="E15" s="284"/>
      <c r="F15" s="284"/>
      <c r="G15" s="284"/>
      <c r="H15" s="285"/>
      <c r="I15" s="151">
        <v>119</v>
      </c>
      <c r="J15" s="130">
        <v>412306208</v>
      </c>
      <c r="K15" s="130">
        <v>153031833</v>
      </c>
      <c r="L15" s="130">
        <v>352121942.70211583</v>
      </c>
      <c r="M15" s="130">
        <v>94300579.70211583</v>
      </c>
      <c r="N15" s="150"/>
      <c r="O15" s="150"/>
      <c r="P15" s="150"/>
      <c r="R15" s="150"/>
      <c r="S15" s="150"/>
      <c r="T15" s="150"/>
      <c r="W15" s="161"/>
    </row>
    <row r="16" spans="1:23" ht="12.75">
      <c r="A16" s="280" t="s">
        <v>23</v>
      </c>
      <c r="B16" s="281"/>
      <c r="C16" s="281"/>
      <c r="D16" s="281"/>
      <c r="E16" s="281"/>
      <c r="F16" s="281"/>
      <c r="G16" s="281"/>
      <c r="H16" s="282"/>
      <c r="I16" s="151">
        <v>120</v>
      </c>
      <c r="J16" s="129">
        <f>J17+J18+J19</f>
        <v>283495784</v>
      </c>
      <c r="K16" s="129">
        <v>70887040</v>
      </c>
      <c r="L16" s="129">
        <f>L17+L18+L19</f>
        <v>305918046.0632362</v>
      </c>
      <c r="M16" s="129">
        <v>75629024.06323618</v>
      </c>
      <c r="N16" s="150"/>
      <c r="O16" s="150"/>
      <c r="P16" s="150"/>
      <c r="R16" s="150"/>
      <c r="S16" s="150"/>
      <c r="T16" s="150"/>
      <c r="W16" s="161"/>
    </row>
    <row r="17" spans="1:23" ht="12.75">
      <c r="A17" s="283" t="s">
        <v>62</v>
      </c>
      <c r="B17" s="284"/>
      <c r="C17" s="284"/>
      <c r="D17" s="284"/>
      <c r="E17" s="284"/>
      <c r="F17" s="284"/>
      <c r="G17" s="284"/>
      <c r="H17" s="285"/>
      <c r="I17" s="151">
        <v>121</v>
      </c>
      <c r="J17" s="130">
        <v>207007108</v>
      </c>
      <c r="K17" s="130">
        <v>52067597</v>
      </c>
      <c r="L17" s="130">
        <v>229119468.67977276</v>
      </c>
      <c r="M17" s="130">
        <v>56229785.679772764</v>
      </c>
      <c r="N17" s="150"/>
      <c r="O17" s="150"/>
      <c r="P17" s="150"/>
      <c r="R17" s="150"/>
      <c r="S17" s="150"/>
      <c r="T17" s="150"/>
      <c r="W17" s="161"/>
    </row>
    <row r="18" spans="1:23" ht="12.75">
      <c r="A18" s="283" t="s">
        <v>63</v>
      </c>
      <c r="B18" s="284"/>
      <c r="C18" s="284"/>
      <c r="D18" s="284"/>
      <c r="E18" s="284"/>
      <c r="F18" s="284"/>
      <c r="G18" s="284"/>
      <c r="H18" s="285"/>
      <c r="I18" s="151">
        <v>122</v>
      </c>
      <c r="J18" s="130">
        <v>48181526</v>
      </c>
      <c r="K18" s="130">
        <v>5056264</v>
      </c>
      <c r="L18" s="130">
        <v>48193041.29346345</v>
      </c>
      <c r="M18" s="130">
        <v>12160162.293463454</v>
      </c>
      <c r="N18" s="150"/>
      <c r="O18" s="150"/>
      <c r="P18" s="150"/>
      <c r="R18" s="150"/>
      <c r="S18" s="150"/>
      <c r="T18" s="150"/>
      <c r="W18" s="161"/>
    </row>
    <row r="19" spans="1:23" ht="12.75">
      <c r="A19" s="283" t="s">
        <v>64</v>
      </c>
      <c r="B19" s="284"/>
      <c r="C19" s="284"/>
      <c r="D19" s="284"/>
      <c r="E19" s="284"/>
      <c r="F19" s="284"/>
      <c r="G19" s="284"/>
      <c r="H19" s="285"/>
      <c r="I19" s="151">
        <v>123</v>
      </c>
      <c r="J19" s="130">
        <v>28307150</v>
      </c>
      <c r="K19" s="130">
        <v>13763179</v>
      </c>
      <c r="L19" s="130">
        <v>28605536.09</v>
      </c>
      <c r="M19" s="130">
        <v>7239076.09</v>
      </c>
      <c r="N19" s="150"/>
      <c r="O19" s="150"/>
      <c r="P19" s="150"/>
      <c r="R19" s="150"/>
      <c r="S19" s="150"/>
      <c r="T19" s="150"/>
      <c r="W19" s="161"/>
    </row>
    <row r="20" spans="1:23" ht="12.75">
      <c r="A20" s="280" t="s">
        <v>105</v>
      </c>
      <c r="B20" s="281"/>
      <c r="C20" s="281"/>
      <c r="D20" s="281"/>
      <c r="E20" s="281"/>
      <c r="F20" s="281"/>
      <c r="G20" s="281"/>
      <c r="H20" s="282"/>
      <c r="I20" s="151">
        <v>124</v>
      </c>
      <c r="J20" s="130">
        <v>43642323</v>
      </c>
      <c r="K20" s="130">
        <v>10984474</v>
      </c>
      <c r="L20" s="130">
        <v>42471683.68606404</v>
      </c>
      <c r="M20" s="130">
        <v>9552985.686064042</v>
      </c>
      <c r="N20" s="150"/>
      <c r="O20" s="150"/>
      <c r="P20" s="150"/>
      <c r="R20" s="150"/>
      <c r="S20" s="150"/>
      <c r="T20" s="150"/>
      <c r="W20" s="161"/>
    </row>
    <row r="21" spans="1:23" ht="12.75">
      <c r="A21" s="280" t="s">
        <v>106</v>
      </c>
      <c r="B21" s="281"/>
      <c r="C21" s="281"/>
      <c r="D21" s="281"/>
      <c r="E21" s="281"/>
      <c r="F21" s="281"/>
      <c r="G21" s="281"/>
      <c r="H21" s="282"/>
      <c r="I21" s="151">
        <v>125</v>
      </c>
      <c r="J21" s="130">
        <v>31567041</v>
      </c>
      <c r="K21" s="130">
        <v>15394677</v>
      </c>
      <c r="L21" s="130">
        <v>45815366.812009744</v>
      </c>
      <c r="M21" s="130">
        <v>21574916.812009744</v>
      </c>
      <c r="N21" s="150"/>
      <c r="O21" s="150"/>
      <c r="P21" s="150"/>
      <c r="R21" s="150"/>
      <c r="S21" s="150"/>
      <c r="T21" s="150"/>
      <c r="W21" s="161"/>
    </row>
    <row r="22" spans="1:23" ht="12.75">
      <c r="A22" s="280" t="s">
        <v>24</v>
      </c>
      <c r="B22" s="281"/>
      <c r="C22" s="281"/>
      <c r="D22" s="281"/>
      <c r="E22" s="281"/>
      <c r="F22" s="281"/>
      <c r="G22" s="281"/>
      <c r="H22" s="282"/>
      <c r="I22" s="151">
        <v>126</v>
      </c>
      <c r="J22" s="129">
        <f>J23+J24</f>
        <v>4982343</v>
      </c>
      <c r="K22" s="129">
        <v>4827229</v>
      </c>
      <c r="L22" s="129">
        <f>L23+L24</f>
        <v>13609137.801347394</v>
      </c>
      <c r="M22" s="129">
        <v>13609137.801347394</v>
      </c>
      <c r="N22" s="150"/>
      <c r="O22" s="150"/>
      <c r="P22" s="150"/>
      <c r="S22" s="150"/>
      <c r="T22" s="150"/>
      <c r="W22" s="161"/>
    </row>
    <row r="23" spans="1:23" ht="12.75">
      <c r="A23" s="283" t="s">
        <v>137</v>
      </c>
      <c r="B23" s="284"/>
      <c r="C23" s="284"/>
      <c r="D23" s="284"/>
      <c r="E23" s="284"/>
      <c r="F23" s="284"/>
      <c r="G23" s="284"/>
      <c r="H23" s="285"/>
      <c r="I23" s="151">
        <v>127</v>
      </c>
      <c r="J23" s="130">
        <v>831049</v>
      </c>
      <c r="K23" s="130">
        <v>723973</v>
      </c>
      <c r="L23" s="130">
        <v>12733041.98</v>
      </c>
      <c r="M23" s="130">
        <v>12733041.98</v>
      </c>
      <c r="N23" s="150"/>
      <c r="O23" s="150"/>
      <c r="P23" s="150"/>
      <c r="S23" s="150"/>
      <c r="T23" s="150"/>
      <c r="W23" s="161"/>
    </row>
    <row r="24" spans="1:23" ht="12.75">
      <c r="A24" s="283" t="s">
        <v>138</v>
      </c>
      <c r="B24" s="284"/>
      <c r="C24" s="284"/>
      <c r="D24" s="284"/>
      <c r="E24" s="284"/>
      <c r="F24" s="284"/>
      <c r="G24" s="284"/>
      <c r="H24" s="285"/>
      <c r="I24" s="151">
        <v>128</v>
      </c>
      <c r="J24" s="130">
        <v>4151294</v>
      </c>
      <c r="K24" s="130">
        <v>4103256</v>
      </c>
      <c r="L24" s="130">
        <v>876095.8213473936</v>
      </c>
      <c r="M24" s="130">
        <v>876095.8213473936</v>
      </c>
      <c r="N24" s="150"/>
      <c r="O24" s="150"/>
      <c r="P24" s="150"/>
      <c r="S24" s="150"/>
      <c r="T24" s="150"/>
      <c r="W24" s="161"/>
    </row>
    <row r="25" spans="1:23" ht="12.75">
      <c r="A25" s="280" t="s">
        <v>107</v>
      </c>
      <c r="B25" s="281"/>
      <c r="C25" s="281"/>
      <c r="D25" s="281"/>
      <c r="E25" s="281"/>
      <c r="F25" s="281"/>
      <c r="G25" s="281"/>
      <c r="H25" s="282"/>
      <c r="I25" s="151">
        <v>129</v>
      </c>
      <c r="J25" s="130">
        <v>5299993</v>
      </c>
      <c r="K25" s="130">
        <v>5299993</v>
      </c>
      <c r="L25" s="130">
        <v>1743708.4186287501</v>
      </c>
      <c r="M25" s="130">
        <v>1727332.4186287501</v>
      </c>
      <c r="N25" s="150"/>
      <c r="O25" s="150"/>
      <c r="P25" s="150"/>
      <c r="R25" s="150"/>
      <c r="S25" s="150"/>
      <c r="T25" s="150"/>
      <c r="W25" s="161"/>
    </row>
    <row r="26" spans="1:23" ht="12.75">
      <c r="A26" s="280" t="s">
        <v>50</v>
      </c>
      <c r="B26" s="281"/>
      <c r="C26" s="281"/>
      <c r="D26" s="281"/>
      <c r="E26" s="281"/>
      <c r="F26" s="281"/>
      <c r="G26" s="281"/>
      <c r="H26" s="282"/>
      <c r="I26" s="151">
        <v>130</v>
      </c>
      <c r="J26" s="130">
        <f>112027153+8963789-3682328-15356621-1329775+963269+450896</f>
        <v>102036383</v>
      </c>
      <c r="K26" s="130">
        <v>21619097</v>
      </c>
      <c r="L26" s="130">
        <v>115037216.71710266</v>
      </c>
      <c r="M26" s="130">
        <v>29457032.71710266</v>
      </c>
      <c r="N26" s="150"/>
      <c r="O26" s="150"/>
      <c r="P26" s="150"/>
      <c r="R26" s="150"/>
      <c r="S26" s="150"/>
      <c r="T26" s="150"/>
      <c r="W26" s="150"/>
    </row>
    <row r="27" spans="1:23" ht="12.75">
      <c r="A27" s="280" t="s">
        <v>213</v>
      </c>
      <c r="B27" s="281"/>
      <c r="C27" s="281"/>
      <c r="D27" s="281"/>
      <c r="E27" s="281"/>
      <c r="F27" s="281"/>
      <c r="G27" s="281"/>
      <c r="H27" s="282"/>
      <c r="I27" s="151">
        <v>131</v>
      </c>
      <c r="J27" s="163">
        <f>J29+J32+J31</f>
        <v>37557856</v>
      </c>
      <c r="K27" s="163">
        <v>15262180</v>
      </c>
      <c r="L27" s="163">
        <f>L29+L31+L32</f>
        <v>86666325.2060253</v>
      </c>
      <c r="M27" s="163">
        <v>47198017.2060253</v>
      </c>
      <c r="N27" s="150"/>
      <c r="O27" s="150"/>
      <c r="P27" s="150"/>
      <c r="R27" s="150"/>
      <c r="S27" s="150"/>
      <c r="T27" s="150"/>
      <c r="W27" s="150"/>
    </row>
    <row r="28" spans="1:23" ht="25.5" customHeight="1">
      <c r="A28" s="280" t="s">
        <v>227</v>
      </c>
      <c r="B28" s="281"/>
      <c r="C28" s="281"/>
      <c r="D28" s="281"/>
      <c r="E28" s="281"/>
      <c r="F28" s="281"/>
      <c r="G28" s="281"/>
      <c r="H28" s="282"/>
      <c r="I28" s="151">
        <v>132</v>
      </c>
      <c r="J28" s="130"/>
      <c r="K28" s="130">
        <v>0</v>
      </c>
      <c r="L28" s="130">
        <v>0</v>
      </c>
      <c r="M28" s="130">
        <v>0</v>
      </c>
      <c r="O28" s="150"/>
      <c r="P28" s="150"/>
      <c r="S28" s="150"/>
      <c r="T28" s="150"/>
      <c r="W28" s="150"/>
    </row>
    <row r="29" spans="1:24" ht="27.75" customHeight="1">
      <c r="A29" s="280" t="s">
        <v>155</v>
      </c>
      <c r="B29" s="281"/>
      <c r="C29" s="281"/>
      <c r="D29" s="281"/>
      <c r="E29" s="281"/>
      <c r="F29" s="281"/>
      <c r="G29" s="281"/>
      <c r="H29" s="282"/>
      <c r="I29" s="151">
        <v>133</v>
      </c>
      <c r="J29" s="130">
        <f>9984780+23746577+839329</f>
        <v>34570686</v>
      </c>
      <c r="K29" s="130">
        <v>12322082</v>
      </c>
      <c r="L29" s="130">
        <v>43708137</v>
      </c>
      <c r="M29" s="130">
        <v>4242766</v>
      </c>
      <c r="N29" s="150"/>
      <c r="O29" s="150"/>
      <c r="P29" s="150"/>
      <c r="R29" s="150"/>
      <c r="S29" s="150"/>
      <c r="T29" s="150"/>
      <c r="W29" s="150"/>
      <c r="X29" s="150"/>
    </row>
    <row r="30" spans="1:23" ht="12.75">
      <c r="A30" s="280" t="s">
        <v>139</v>
      </c>
      <c r="B30" s="281"/>
      <c r="C30" s="281"/>
      <c r="D30" s="281"/>
      <c r="E30" s="281"/>
      <c r="F30" s="281"/>
      <c r="G30" s="281"/>
      <c r="H30" s="282"/>
      <c r="I30" s="151">
        <v>134</v>
      </c>
      <c r="J30" s="130"/>
      <c r="K30" s="130">
        <v>0</v>
      </c>
      <c r="L30" s="145">
        <v>0</v>
      </c>
      <c r="M30" s="130">
        <v>0</v>
      </c>
      <c r="O30" s="150"/>
      <c r="P30" s="150"/>
      <c r="S30" s="150"/>
      <c r="T30" s="150"/>
      <c r="W30" s="150"/>
    </row>
    <row r="31" spans="1:2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51">
        <v>135</v>
      </c>
      <c r="J31" s="130">
        <v>963269</v>
      </c>
      <c r="K31" s="130">
        <v>963269</v>
      </c>
      <c r="L31" s="130">
        <v>41631969.7060253</v>
      </c>
      <c r="M31" s="130">
        <v>41631969.7060253</v>
      </c>
      <c r="O31" s="150"/>
      <c r="P31" s="150"/>
      <c r="S31" s="150"/>
      <c r="T31" s="150"/>
      <c r="W31" s="150"/>
    </row>
    <row r="32" spans="1:23" ht="12.75">
      <c r="A32" s="280" t="s">
        <v>140</v>
      </c>
      <c r="B32" s="281"/>
      <c r="C32" s="281"/>
      <c r="D32" s="281"/>
      <c r="E32" s="281"/>
      <c r="F32" s="281"/>
      <c r="G32" s="281"/>
      <c r="H32" s="282"/>
      <c r="I32" s="151">
        <v>136</v>
      </c>
      <c r="J32" s="130">
        <f>1189530-839329+1673700</f>
        <v>2023901</v>
      </c>
      <c r="K32" s="130">
        <v>1976829</v>
      </c>
      <c r="L32" s="130">
        <v>1326218.5</v>
      </c>
      <c r="M32" s="130">
        <v>1323281.5</v>
      </c>
      <c r="N32" s="150"/>
      <c r="O32" s="150"/>
      <c r="P32" s="150"/>
      <c r="R32" s="150"/>
      <c r="S32" s="150"/>
      <c r="T32" s="150"/>
      <c r="W32" s="150"/>
    </row>
    <row r="33" spans="1:23" ht="12.75">
      <c r="A33" s="280" t="s">
        <v>214</v>
      </c>
      <c r="B33" s="281"/>
      <c r="C33" s="281"/>
      <c r="D33" s="281"/>
      <c r="E33" s="281"/>
      <c r="F33" s="281"/>
      <c r="G33" s="281"/>
      <c r="H33" s="282"/>
      <c r="I33" s="151">
        <v>137</v>
      </c>
      <c r="J33" s="163">
        <f>J35+J37</f>
        <v>45585640</v>
      </c>
      <c r="K33" s="163">
        <v>15953769</v>
      </c>
      <c r="L33" s="163">
        <f>L35+L36+L37+L38</f>
        <v>82461194.49758835</v>
      </c>
      <c r="M33" s="163">
        <v>35707689.49758835</v>
      </c>
      <c r="N33" s="150"/>
      <c r="O33" s="150"/>
      <c r="P33" s="150"/>
      <c r="R33" s="150"/>
      <c r="S33" s="150"/>
      <c r="T33" s="150"/>
      <c r="W33" s="150"/>
    </row>
    <row r="34" spans="1:23" ht="12.75">
      <c r="A34" s="280" t="s">
        <v>66</v>
      </c>
      <c r="B34" s="281"/>
      <c r="C34" s="281"/>
      <c r="D34" s="281"/>
      <c r="E34" s="281"/>
      <c r="F34" s="281"/>
      <c r="G34" s="281"/>
      <c r="H34" s="282"/>
      <c r="I34" s="151">
        <v>138</v>
      </c>
      <c r="J34" s="130"/>
      <c r="K34" s="130">
        <v>0</v>
      </c>
      <c r="L34" s="130">
        <v>0</v>
      </c>
      <c r="M34" s="130">
        <v>0</v>
      </c>
      <c r="O34" s="150"/>
      <c r="P34" s="150"/>
      <c r="S34" s="150"/>
      <c r="T34" s="150"/>
      <c r="W34" s="150"/>
    </row>
    <row r="35" spans="1:23" ht="12.75">
      <c r="A35" s="280" t="s">
        <v>65</v>
      </c>
      <c r="B35" s="281"/>
      <c r="C35" s="281"/>
      <c r="D35" s="281"/>
      <c r="E35" s="281"/>
      <c r="F35" s="281"/>
      <c r="G35" s="281"/>
      <c r="H35" s="282"/>
      <c r="I35" s="151">
        <v>139</v>
      </c>
      <c r="J35" s="130">
        <f>25790749+14782788+1329775</f>
        <v>41903312</v>
      </c>
      <c r="K35" s="130">
        <v>12271441</v>
      </c>
      <c r="L35" s="130">
        <v>63768948.50758835</v>
      </c>
      <c r="M35" s="130">
        <v>17015443.50758835</v>
      </c>
      <c r="N35" s="150"/>
      <c r="O35" s="150"/>
      <c r="P35" s="150"/>
      <c r="R35" s="150"/>
      <c r="S35" s="150"/>
      <c r="T35" s="150"/>
      <c r="W35" s="150"/>
    </row>
    <row r="36" spans="1:20" ht="12.75">
      <c r="A36" s="280" t="s">
        <v>224</v>
      </c>
      <c r="B36" s="281"/>
      <c r="C36" s="281"/>
      <c r="D36" s="281"/>
      <c r="E36" s="281"/>
      <c r="F36" s="281"/>
      <c r="G36" s="281"/>
      <c r="H36" s="282"/>
      <c r="I36" s="151">
        <v>140</v>
      </c>
      <c r="J36" s="130"/>
      <c r="K36" s="130">
        <v>0</v>
      </c>
      <c r="L36" s="130">
        <v>15923541.600000001</v>
      </c>
      <c r="M36" s="130">
        <v>15923541.600000001</v>
      </c>
      <c r="O36" s="150"/>
      <c r="P36" s="150"/>
      <c r="S36" s="150"/>
      <c r="T36" s="150"/>
    </row>
    <row r="37" spans="1:20" ht="12.75">
      <c r="A37" s="280" t="s">
        <v>67</v>
      </c>
      <c r="B37" s="281"/>
      <c r="C37" s="281"/>
      <c r="D37" s="281"/>
      <c r="E37" s="281"/>
      <c r="F37" s="281"/>
      <c r="G37" s="281"/>
      <c r="H37" s="282"/>
      <c r="I37" s="151">
        <v>141</v>
      </c>
      <c r="J37" s="130">
        <v>3682328</v>
      </c>
      <c r="K37" s="130">
        <v>3682328</v>
      </c>
      <c r="L37" s="130">
        <v>2768704.3899999997</v>
      </c>
      <c r="M37" s="130">
        <v>2768704.3899999997</v>
      </c>
      <c r="O37" s="150"/>
      <c r="P37" s="150"/>
      <c r="S37" s="150"/>
      <c r="T37" s="150"/>
    </row>
    <row r="38" spans="1:20" ht="12.75">
      <c r="A38" s="280" t="s">
        <v>195</v>
      </c>
      <c r="B38" s="281"/>
      <c r="C38" s="281"/>
      <c r="D38" s="281"/>
      <c r="E38" s="281"/>
      <c r="F38" s="281"/>
      <c r="G38" s="281"/>
      <c r="H38" s="282"/>
      <c r="I38" s="151">
        <v>142</v>
      </c>
      <c r="J38" s="130"/>
      <c r="K38" s="130">
        <v>0</v>
      </c>
      <c r="M38" s="130">
        <v>0</v>
      </c>
      <c r="O38" s="150"/>
      <c r="P38" s="150"/>
      <c r="S38" s="150"/>
      <c r="T38" s="150"/>
    </row>
    <row r="39" spans="1:20" ht="12.75">
      <c r="A39" s="280" t="s">
        <v>196</v>
      </c>
      <c r="B39" s="281"/>
      <c r="C39" s="281"/>
      <c r="D39" s="281"/>
      <c r="E39" s="281"/>
      <c r="F39" s="281"/>
      <c r="G39" s="281"/>
      <c r="H39" s="282"/>
      <c r="I39" s="151">
        <v>143</v>
      </c>
      <c r="J39" s="130">
        <v>1329903</v>
      </c>
      <c r="K39" s="130">
        <v>665091</v>
      </c>
      <c r="L39" s="130">
        <v>0</v>
      </c>
      <c r="M39" s="130">
        <v>0</v>
      </c>
      <c r="N39" s="150"/>
      <c r="O39" s="150"/>
      <c r="P39" s="150"/>
      <c r="S39" s="150"/>
      <c r="T39" s="150"/>
    </row>
    <row r="40" spans="1:20" ht="12.75">
      <c r="A40" s="280" t="s">
        <v>225</v>
      </c>
      <c r="B40" s="281"/>
      <c r="C40" s="281"/>
      <c r="D40" s="281"/>
      <c r="E40" s="281"/>
      <c r="F40" s="281"/>
      <c r="G40" s="281"/>
      <c r="H40" s="282"/>
      <c r="I40" s="151">
        <v>144</v>
      </c>
      <c r="J40" s="129"/>
      <c r="K40" s="129">
        <v>0</v>
      </c>
      <c r="L40" s="129"/>
      <c r="M40" s="129">
        <v>0</v>
      </c>
      <c r="O40" s="150"/>
      <c r="P40" s="150"/>
      <c r="S40" s="150"/>
      <c r="T40" s="150"/>
    </row>
    <row r="41" spans="1:20" ht="12.75">
      <c r="A41" s="280" t="s">
        <v>226</v>
      </c>
      <c r="B41" s="281"/>
      <c r="C41" s="281"/>
      <c r="D41" s="281"/>
      <c r="E41" s="281"/>
      <c r="F41" s="281"/>
      <c r="G41" s="281"/>
      <c r="H41" s="282"/>
      <c r="I41" s="151">
        <v>145</v>
      </c>
      <c r="J41" s="129"/>
      <c r="K41" s="129">
        <v>0</v>
      </c>
      <c r="L41" s="129"/>
      <c r="M41" s="129">
        <v>0</v>
      </c>
      <c r="O41" s="150"/>
      <c r="P41" s="150"/>
      <c r="S41" s="150"/>
      <c r="T41" s="150"/>
    </row>
    <row r="42" spans="1:20" ht="12.75">
      <c r="A42" s="280" t="s">
        <v>215</v>
      </c>
      <c r="B42" s="281"/>
      <c r="C42" s="281"/>
      <c r="D42" s="281"/>
      <c r="E42" s="281"/>
      <c r="F42" s="281"/>
      <c r="G42" s="281"/>
      <c r="H42" s="282"/>
      <c r="I42" s="151">
        <v>146</v>
      </c>
      <c r="J42" s="129">
        <f>J7+J27</f>
        <v>1551097497</v>
      </c>
      <c r="K42" s="129">
        <v>474324680</v>
      </c>
      <c r="L42" s="129">
        <f>L7+L27</f>
        <v>1312889211.9611354</v>
      </c>
      <c r="M42" s="129">
        <v>357536740.9611354</v>
      </c>
      <c r="N42" s="150"/>
      <c r="O42" s="150"/>
      <c r="P42" s="150"/>
      <c r="R42" s="150"/>
      <c r="S42" s="150"/>
      <c r="T42" s="150"/>
    </row>
    <row r="43" spans="1:20" ht="12.75">
      <c r="A43" s="280" t="s">
        <v>216</v>
      </c>
      <c r="B43" s="281"/>
      <c r="C43" s="281"/>
      <c r="D43" s="281"/>
      <c r="E43" s="281"/>
      <c r="F43" s="281"/>
      <c r="G43" s="281"/>
      <c r="H43" s="282"/>
      <c r="I43" s="151">
        <v>147</v>
      </c>
      <c r="J43" s="129">
        <f>J10+J33+J39</f>
        <v>1523032437</v>
      </c>
      <c r="K43" s="129">
        <v>464955703</v>
      </c>
      <c r="L43" s="129">
        <f>L10+L33</f>
        <v>1383690163.605014</v>
      </c>
      <c r="M43" s="129">
        <v>383001396.6050141</v>
      </c>
      <c r="N43" s="150"/>
      <c r="O43" s="150"/>
      <c r="P43" s="150"/>
      <c r="R43" s="150"/>
      <c r="S43" s="150"/>
      <c r="T43" s="150"/>
    </row>
    <row r="44" spans="1:20" ht="12.75">
      <c r="A44" s="280" t="s">
        <v>236</v>
      </c>
      <c r="B44" s="281"/>
      <c r="C44" s="281"/>
      <c r="D44" s="281"/>
      <c r="E44" s="281"/>
      <c r="F44" s="281"/>
      <c r="G44" s="281"/>
      <c r="H44" s="282"/>
      <c r="I44" s="151">
        <v>148</v>
      </c>
      <c r="J44" s="129">
        <f>J45</f>
        <v>28065060</v>
      </c>
      <c r="K44" s="129">
        <v>9368977</v>
      </c>
      <c r="L44" s="129">
        <f>-L46</f>
        <v>-70800951.6438787</v>
      </c>
      <c r="M44" s="129">
        <v>-25464653.6438787</v>
      </c>
      <c r="N44" s="150"/>
      <c r="O44" s="150"/>
      <c r="P44" s="150"/>
      <c r="R44" s="150"/>
      <c r="S44" s="150"/>
      <c r="T44" s="150"/>
    </row>
    <row r="45" spans="1:20" ht="12.75">
      <c r="A45" s="286" t="s">
        <v>218</v>
      </c>
      <c r="B45" s="287"/>
      <c r="C45" s="287"/>
      <c r="D45" s="287"/>
      <c r="E45" s="287"/>
      <c r="F45" s="287"/>
      <c r="G45" s="287"/>
      <c r="H45" s="288"/>
      <c r="I45" s="151">
        <v>149</v>
      </c>
      <c r="J45" s="131">
        <f>J42-J43</f>
        <v>28065060</v>
      </c>
      <c r="K45" s="131">
        <v>9368977</v>
      </c>
      <c r="L45" s="131"/>
      <c r="M45" s="131">
        <v>0</v>
      </c>
      <c r="N45" s="150"/>
      <c r="O45" s="150"/>
      <c r="P45" s="150"/>
      <c r="S45" s="150"/>
      <c r="T45" s="150"/>
    </row>
    <row r="46" spans="1:20" ht="12.75">
      <c r="A46" s="286" t="s">
        <v>219</v>
      </c>
      <c r="B46" s="287"/>
      <c r="C46" s="287"/>
      <c r="D46" s="287"/>
      <c r="E46" s="287"/>
      <c r="F46" s="287"/>
      <c r="G46" s="287"/>
      <c r="H46" s="288"/>
      <c r="I46" s="151">
        <v>150</v>
      </c>
      <c r="J46" s="131"/>
      <c r="K46" s="131">
        <v>0</v>
      </c>
      <c r="L46" s="131">
        <f>L43-L42</f>
        <v>70800951.6438787</v>
      </c>
      <c r="M46" s="131">
        <v>25464653.6438787</v>
      </c>
      <c r="O46" s="150"/>
      <c r="P46" s="150"/>
      <c r="R46" s="150"/>
      <c r="S46" s="150"/>
      <c r="T46" s="150"/>
    </row>
    <row r="47" spans="1:20" ht="12.75">
      <c r="A47" s="280" t="s">
        <v>217</v>
      </c>
      <c r="B47" s="281"/>
      <c r="C47" s="281"/>
      <c r="D47" s="281"/>
      <c r="E47" s="281"/>
      <c r="F47" s="281"/>
      <c r="G47" s="281"/>
      <c r="H47" s="282"/>
      <c r="I47" s="151">
        <v>151</v>
      </c>
      <c r="J47" s="129">
        <v>15700913.44464898</v>
      </c>
      <c r="K47" s="129">
        <v>11315932.44464898</v>
      </c>
      <c r="L47" s="129">
        <v>5642339.760511327</v>
      </c>
      <c r="M47" s="129">
        <v>5440296.760511327</v>
      </c>
      <c r="N47" s="150"/>
      <c r="O47" s="150"/>
      <c r="P47" s="150"/>
      <c r="R47" s="150"/>
      <c r="S47" s="150"/>
      <c r="T47" s="150"/>
    </row>
    <row r="48" spans="1:20" ht="12.75">
      <c r="A48" s="280" t="s">
        <v>237</v>
      </c>
      <c r="B48" s="281"/>
      <c r="C48" s="281"/>
      <c r="D48" s="281"/>
      <c r="E48" s="281"/>
      <c r="F48" s="281"/>
      <c r="G48" s="281"/>
      <c r="H48" s="282"/>
      <c r="I48" s="151">
        <v>152</v>
      </c>
      <c r="J48" s="129">
        <v>12364147.019791367</v>
      </c>
      <c r="K48" s="129">
        <v>-1946954.9802086335</v>
      </c>
      <c r="L48" s="129">
        <f>-L50</f>
        <v>-76443291.40439002</v>
      </c>
      <c r="M48" s="129">
        <v>-30904950.404390022</v>
      </c>
      <c r="N48" s="150"/>
      <c r="O48" s="150"/>
      <c r="P48" s="150"/>
      <c r="R48" s="150"/>
      <c r="S48" s="150"/>
      <c r="T48" s="150"/>
    </row>
    <row r="49" spans="1:20" ht="12.75">
      <c r="A49" s="286" t="s">
        <v>192</v>
      </c>
      <c r="B49" s="287"/>
      <c r="C49" s="287"/>
      <c r="D49" s="287"/>
      <c r="E49" s="287"/>
      <c r="F49" s="287"/>
      <c r="G49" s="287"/>
      <c r="H49" s="288"/>
      <c r="I49" s="151">
        <v>153</v>
      </c>
      <c r="J49" s="131">
        <v>12364147.019791367</v>
      </c>
      <c r="K49" s="131">
        <v>-1946954.9802086335</v>
      </c>
      <c r="M49" s="131">
        <v>0</v>
      </c>
      <c r="N49" s="150"/>
      <c r="O49" s="150"/>
      <c r="P49" s="150"/>
      <c r="S49" s="150"/>
      <c r="T49" s="150"/>
    </row>
    <row r="50" spans="1:20" ht="12.75">
      <c r="A50" s="289" t="s">
        <v>220</v>
      </c>
      <c r="B50" s="290"/>
      <c r="C50" s="290"/>
      <c r="D50" s="290"/>
      <c r="E50" s="290"/>
      <c r="F50" s="290"/>
      <c r="G50" s="290"/>
      <c r="H50" s="291"/>
      <c r="I50" s="152">
        <v>154</v>
      </c>
      <c r="J50" s="132">
        <v>0</v>
      </c>
      <c r="K50" s="132">
        <v>0</v>
      </c>
      <c r="L50" s="131">
        <f>L46+L47</f>
        <v>76443291.40439002</v>
      </c>
      <c r="M50" s="131">
        <v>30904950.404390022</v>
      </c>
      <c r="O50" s="150"/>
      <c r="P50" s="150"/>
      <c r="R50" s="150"/>
      <c r="S50" s="150"/>
      <c r="T50" s="150"/>
    </row>
    <row r="51" spans="1:19" ht="12.75" customHeight="1">
      <c r="A51" s="292" t="s">
        <v>307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4"/>
      <c r="L51" s="153"/>
      <c r="M51" s="153"/>
      <c r="O51" s="150"/>
      <c r="P51" s="150"/>
      <c r="S51" s="150"/>
    </row>
    <row r="52" spans="1:19" ht="12.75" customHeight="1">
      <c r="A52" s="292" t="s">
        <v>187</v>
      </c>
      <c r="B52" s="293"/>
      <c r="C52" s="293"/>
      <c r="D52" s="293"/>
      <c r="E52" s="293"/>
      <c r="F52" s="293"/>
      <c r="G52" s="293"/>
      <c r="H52" s="293"/>
      <c r="I52" s="154"/>
      <c r="J52" s="154"/>
      <c r="K52" s="154"/>
      <c r="L52" s="154"/>
      <c r="M52" s="154"/>
      <c r="O52" s="150"/>
      <c r="P52" s="150"/>
      <c r="S52" s="150"/>
    </row>
    <row r="53" spans="1:19" ht="12.75">
      <c r="A53" s="295" t="s">
        <v>234</v>
      </c>
      <c r="B53" s="296"/>
      <c r="C53" s="296"/>
      <c r="D53" s="296"/>
      <c r="E53" s="296"/>
      <c r="F53" s="296"/>
      <c r="G53" s="296"/>
      <c r="H53" s="297"/>
      <c r="I53" s="149">
        <v>155</v>
      </c>
      <c r="J53" s="155">
        <v>12364147.019791367</v>
      </c>
      <c r="K53" s="155">
        <v>-1946954.9802086335</v>
      </c>
      <c r="L53" s="155">
        <f>-L50</f>
        <v>-76443291.40439002</v>
      </c>
      <c r="M53" s="155">
        <v>-30904950.404390022</v>
      </c>
      <c r="N53" s="150"/>
      <c r="O53" s="150"/>
      <c r="P53" s="150"/>
      <c r="R53" s="150"/>
      <c r="S53" s="150"/>
    </row>
    <row r="54" spans="1:19" ht="12.75">
      <c r="A54" s="298" t="s">
        <v>235</v>
      </c>
      <c r="B54" s="299"/>
      <c r="C54" s="299"/>
      <c r="D54" s="299"/>
      <c r="E54" s="299"/>
      <c r="F54" s="299"/>
      <c r="G54" s="299"/>
      <c r="H54" s="300"/>
      <c r="I54" s="156">
        <v>156</v>
      </c>
      <c r="J54" s="136"/>
      <c r="K54" s="136"/>
      <c r="L54" s="136"/>
      <c r="M54" s="136"/>
      <c r="O54" s="150"/>
      <c r="P54" s="150"/>
      <c r="S54" s="150"/>
    </row>
    <row r="55" spans="1:19" ht="12.75" customHeight="1">
      <c r="A55" s="301" t="s">
        <v>189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153"/>
      <c r="M55" s="153"/>
      <c r="O55" s="150"/>
      <c r="P55" s="150"/>
      <c r="S55" s="150"/>
    </row>
    <row r="56" spans="1:19" ht="12.75">
      <c r="A56" s="277" t="s">
        <v>204</v>
      </c>
      <c r="B56" s="278"/>
      <c r="C56" s="278"/>
      <c r="D56" s="278"/>
      <c r="E56" s="278"/>
      <c r="F56" s="278"/>
      <c r="G56" s="278"/>
      <c r="H56" s="279"/>
      <c r="I56" s="157">
        <v>157</v>
      </c>
      <c r="J56" s="133">
        <v>12364147.019791367</v>
      </c>
      <c r="K56" s="133">
        <v>-1946954.9802086335</v>
      </c>
      <c r="L56" s="133">
        <f>L48</f>
        <v>-76443291.40439002</v>
      </c>
      <c r="M56" s="133">
        <f>M48</f>
        <v>-30904950.404390022</v>
      </c>
      <c r="N56" s="150"/>
      <c r="O56" s="150"/>
      <c r="P56" s="150"/>
      <c r="R56" s="150"/>
      <c r="S56" s="150"/>
    </row>
    <row r="57" spans="1:19" ht="12.75">
      <c r="A57" s="280" t="s">
        <v>221</v>
      </c>
      <c r="B57" s="281"/>
      <c r="C57" s="281"/>
      <c r="D57" s="281"/>
      <c r="E57" s="281"/>
      <c r="F57" s="281"/>
      <c r="G57" s="281"/>
      <c r="H57" s="282"/>
      <c r="I57" s="151">
        <v>158</v>
      </c>
      <c r="J57" s="131">
        <v>-715172</v>
      </c>
      <c r="K57" s="130">
        <v>-144407</v>
      </c>
      <c r="L57" s="131">
        <f>L58+L59</f>
        <v>-26878550.63</v>
      </c>
      <c r="M57" s="131">
        <f>M58+M59</f>
        <v>-28701247.63</v>
      </c>
      <c r="N57" s="150"/>
      <c r="O57" s="150"/>
      <c r="P57" s="150"/>
      <c r="R57" s="150"/>
      <c r="S57" s="150"/>
    </row>
    <row r="58" spans="1:19" ht="12.75">
      <c r="A58" s="280" t="s">
        <v>228</v>
      </c>
      <c r="B58" s="281"/>
      <c r="C58" s="281"/>
      <c r="D58" s="281"/>
      <c r="E58" s="281"/>
      <c r="F58" s="281"/>
      <c r="G58" s="281"/>
      <c r="H58" s="282"/>
      <c r="I58" s="151">
        <v>159</v>
      </c>
      <c r="J58" s="130">
        <v>-721078</v>
      </c>
      <c r="K58" s="130">
        <v>-150313</v>
      </c>
      <c r="L58" s="130">
        <v>1816959.3699999999</v>
      </c>
      <c r="M58" s="130">
        <v>-5737.630000000121</v>
      </c>
      <c r="N58" s="150"/>
      <c r="O58" s="150"/>
      <c r="P58" s="150"/>
      <c r="R58" s="150"/>
      <c r="S58" s="150"/>
    </row>
    <row r="59" spans="1:19" ht="26.25" customHeight="1">
      <c r="A59" s="280" t="s">
        <v>229</v>
      </c>
      <c r="B59" s="281"/>
      <c r="C59" s="281"/>
      <c r="D59" s="281"/>
      <c r="E59" s="281"/>
      <c r="F59" s="281"/>
      <c r="G59" s="281"/>
      <c r="H59" s="282"/>
      <c r="I59" s="151">
        <v>160</v>
      </c>
      <c r="J59" s="130">
        <v>5906</v>
      </c>
      <c r="K59" s="130">
        <v>5906</v>
      </c>
      <c r="L59" s="130">
        <v>-28695510</v>
      </c>
      <c r="M59" s="130">
        <v>-28695510</v>
      </c>
      <c r="N59" s="150"/>
      <c r="O59" s="150"/>
      <c r="P59" s="150"/>
      <c r="S59" s="150"/>
    </row>
    <row r="60" spans="1:19" ht="25.5" customHeight="1">
      <c r="A60" s="280" t="s">
        <v>45</v>
      </c>
      <c r="B60" s="281"/>
      <c r="C60" s="281"/>
      <c r="D60" s="281"/>
      <c r="E60" s="281"/>
      <c r="F60" s="281"/>
      <c r="G60" s="281"/>
      <c r="H60" s="282"/>
      <c r="I60" s="151">
        <v>161</v>
      </c>
      <c r="J60" s="130"/>
      <c r="K60" s="130">
        <v>0</v>
      </c>
      <c r="L60" s="130"/>
      <c r="M60" s="130"/>
      <c r="O60" s="150"/>
      <c r="P60" s="150"/>
      <c r="S60" s="150"/>
    </row>
    <row r="61" spans="1:19" ht="12.75">
      <c r="A61" s="280" t="s">
        <v>230</v>
      </c>
      <c r="B61" s="281"/>
      <c r="C61" s="281"/>
      <c r="D61" s="281"/>
      <c r="E61" s="281"/>
      <c r="F61" s="281"/>
      <c r="G61" s="281"/>
      <c r="H61" s="282"/>
      <c r="I61" s="151">
        <v>162</v>
      </c>
      <c r="J61" s="130"/>
      <c r="K61" s="130">
        <v>0</v>
      </c>
      <c r="L61" s="130"/>
      <c r="M61" s="130"/>
      <c r="O61" s="150"/>
      <c r="P61" s="150"/>
      <c r="S61" s="150"/>
    </row>
    <row r="62" spans="1:19" ht="12.75">
      <c r="A62" s="280" t="s">
        <v>231</v>
      </c>
      <c r="B62" s="281"/>
      <c r="C62" s="281"/>
      <c r="D62" s="281"/>
      <c r="E62" s="281"/>
      <c r="F62" s="281"/>
      <c r="G62" s="281"/>
      <c r="H62" s="282"/>
      <c r="I62" s="151">
        <v>163</v>
      </c>
      <c r="J62" s="130"/>
      <c r="K62" s="130">
        <v>0</v>
      </c>
      <c r="L62" s="130"/>
      <c r="M62" s="130"/>
      <c r="O62" s="150"/>
      <c r="P62" s="150"/>
      <c r="S62" s="150"/>
    </row>
    <row r="63" spans="1:19" ht="12.75">
      <c r="A63" s="280" t="s">
        <v>232</v>
      </c>
      <c r="B63" s="281"/>
      <c r="C63" s="281"/>
      <c r="D63" s="281"/>
      <c r="E63" s="281"/>
      <c r="F63" s="281"/>
      <c r="G63" s="281"/>
      <c r="H63" s="282"/>
      <c r="I63" s="151">
        <v>164</v>
      </c>
      <c r="J63" s="130"/>
      <c r="K63" s="130">
        <v>0</v>
      </c>
      <c r="L63" s="130"/>
      <c r="M63" s="130"/>
      <c r="O63" s="150"/>
      <c r="P63" s="150"/>
      <c r="S63" s="150"/>
    </row>
    <row r="64" spans="1:19" ht="12.75">
      <c r="A64" s="280" t="s">
        <v>233</v>
      </c>
      <c r="B64" s="281"/>
      <c r="C64" s="281"/>
      <c r="D64" s="281"/>
      <c r="E64" s="281"/>
      <c r="F64" s="281"/>
      <c r="G64" s="281"/>
      <c r="H64" s="282"/>
      <c r="I64" s="151">
        <v>165</v>
      </c>
      <c r="J64" s="130"/>
      <c r="K64" s="130">
        <v>0</v>
      </c>
      <c r="L64" s="130"/>
      <c r="M64" s="130"/>
      <c r="O64" s="150"/>
      <c r="P64" s="150"/>
      <c r="S64" s="150"/>
    </row>
    <row r="65" spans="1:19" ht="12.75">
      <c r="A65" s="280" t="s">
        <v>222</v>
      </c>
      <c r="B65" s="281"/>
      <c r="C65" s="281"/>
      <c r="D65" s="281"/>
      <c r="E65" s="281"/>
      <c r="F65" s="281"/>
      <c r="G65" s="281"/>
      <c r="H65" s="282"/>
      <c r="I65" s="151">
        <v>166</v>
      </c>
      <c r="J65" s="130"/>
      <c r="K65" s="130">
        <v>0</v>
      </c>
      <c r="L65" s="130"/>
      <c r="M65" s="130"/>
      <c r="O65" s="150"/>
      <c r="P65" s="150"/>
      <c r="S65" s="150"/>
    </row>
    <row r="66" spans="1:19" ht="21.75" customHeight="1">
      <c r="A66" s="280" t="s">
        <v>193</v>
      </c>
      <c r="B66" s="281"/>
      <c r="C66" s="281"/>
      <c r="D66" s="281"/>
      <c r="E66" s="281"/>
      <c r="F66" s="281"/>
      <c r="G66" s="281"/>
      <c r="H66" s="282"/>
      <c r="I66" s="151">
        <v>167</v>
      </c>
      <c r="J66" s="134">
        <v>-715172</v>
      </c>
      <c r="K66" s="134">
        <v>-144407</v>
      </c>
      <c r="L66" s="134">
        <f>L57-L65</f>
        <v>-26878550.63</v>
      </c>
      <c r="M66" s="134">
        <f>M57-M65</f>
        <v>-28701247.63</v>
      </c>
      <c r="N66" s="150"/>
      <c r="O66" s="150"/>
      <c r="P66" s="150"/>
      <c r="R66" s="150"/>
      <c r="S66" s="150"/>
    </row>
    <row r="67" spans="1:19" ht="12.75">
      <c r="A67" s="303" t="s">
        <v>194</v>
      </c>
      <c r="B67" s="304"/>
      <c r="C67" s="304"/>
      <c r="D67" s="304"/>
      <c r="E67" s="304"/>
      <c r="F67" s="304"/>
      <c r="G67" s="304"/>
      <c r="H67" s="305"/>
      <c r="I67" s="156">
        <v>168</v>
      </c>
      <c r="J67" s="135">
        <v>11648975.019791367</v>
      </c>
      <c r="K67" s="135">
        <v>-2091361.9802086335</v>
      </c>
      <c r="L67" s="135">
        <f>L56+L66</f>
        <v>-103321842.03439002</v>
      </c>
      <c r="M67" s="135">
        <f>M56+M66</f>
        <v>-59606198.03439002</v>
      </c>
      <c r="N67" s="150"/>
      <c r="O67" s="150"/>
      <c r="P67" s="150"/>
      <c r="R67" s="150"/>
      <c r="S67" s="150"/>
    </row>
    <row r="68" spans="1:19" ht="12.75" customHeight="1">
      <c r="A68" s="306" t="s">
        <v>308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153"/>
      <c r="M68" s="153"/>
      <c r="O68" s="150"/>
      <c r="P68" s="150"/>
      <c r="S68" s="150"/>
    </row>
    <row r="69" spans="1:19" ht="12.75" customHeight="1">
      <c r="A69" s="308" t="s">
        <v>188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153"/>
      <c r="M69" s="153"/>
      <c r="O69" s="150"/>
      <c r="P69" s="150"/>
      <c r="S69" s="150"/>
    </row>
    <row r="70" spans="1:19" ht="12.75">
      <c r="A70" s="310" t="s">
        <v>234</v>
      </c>
      <c r="B70" s="311"/>
      <c r="C70" s="311"/>
      <c r="D70" s="311"/>
      <c r="E70" s="311"/>
      <c r="F70" s="311"/>
      <c r="G70" s="311"/>
      <c r="H70" s="312"/>
      <c r="I70" s="151">
        <v>169</v>
      </c>
      <c r="J70" s="130">
        <v>11648170.019791367</v>
      </c>
      <c r="K70" s="130">
        <v>-2091098.9802086335</v>
      </c>
      <c r="L70" s="130">
        <f>L67-1691</f>
        <v>-103323533.03439002</v>
      </c>
      <c r="M70" s="130">
        <f>M67-114</f>
        <v>-59606312.03439002</v>
      </c>
      <c r="N70" s="150"/>
      <c r="O70" s="150"/>
      <c r="P70" s="150"/>
      <c r="R70" s="150"/>
      <c r="S70" s="150"/>
    </row>
    <row r="71" spans="1:19" ht="12.75">
      <c r="A71" s="298" t="s">
        <v>235</v>
      </c>
      <c r="B71" s="299"/>
      <c r="C71" s="299"/>
      <c r="D71" s="299"/>
      <c r="E71" s="299"/>
      <c r="F71" s="299"/>
      <c r="G71" s="299"/>
      <c r="H71" s="300"/>
      <c r="I71" s="156">
        <v>170</v>
      </c>
      <c r="J71" s="136">
        <v>805</v>
      </c>
      <c r="K71" s="136">
        <v>-263</v>
      </c>
      <c r="L71" s="136">
        <v>1691</v>
      </c>
      <c r="M71" s="136">
        <v>114</v>
      </c>
      <c r="O71" s="150"/>
      <c r="P71" s="150"/>
      <c r="R71" s="150"/>
      <c r="S71" s="150"/>
    </row>
    <row r="72" spans="10:15" ht="12.75">
      <c r="J72" s="159"/>
      <c r="L72" s="158"/>
      <c r="O72" s="150"/>
    </row>
    <row r="73" ht="12.75">
      <c r="O73" s="150"/>
    </row>
    <row r="74" ht="12.75">
      <c r="O74" s="150"/>
    </row>
    <row r="75" ht="12.75">
      <c r="O75" s="150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M53 J70:J71 J47 J57:J67 K66:K67 J56:K56 J53:J5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5 J25:J46 K53:K54 J48:J50 K7:K50 M48 M58 J12:J23 K70:K71 K57 J7:J10 M40:M41 M7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9" width="9.140625" style="38" customWidth="1"/>
    <col min="10" max="11" width="15.7109375" style="38" customWidth="1"/>
    <col min="12" max="12" width="10.8515625" style="38" bestFit="1" customWidth="1"/>
    <col min="13" max="16384" width="9.140625" style="38" customWidth="1"/>
  </cols>
  <sheetData>
    <row r="1" spans="1:11" ht="12.75" customHeight="1">
      <c r="A1" s="315" t="s">
        <v>164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375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 customHeight="1">
      <c r="A3" s="238" t="s">
        <v>350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>
      <c r="A4" s="317" t="s">
        <v>59</v>
      </c>
      <c r="B4" s="317"/>
      <c r="C4" s="317"/>
      <c r="D4" s="317"/>
      <c r="E4" s="317"/>
      <c r="F4" s="317"/>
      <c r="G4" s="317"/>
      <c r="H4" s="317"/>
      <c r="I4" s="48" t="s">
        <v>279</v>
      </c>
      <c r="J4" s="49" t="s">
        <v>310</v>
      </c>
      <c r="K4" s="49" t="s">
        <v>311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50">
        <v>2</v>
      </c>
      <c r="J5" s="51" t="s">
        <v>282</v>
      </c>
      <c r="K5" s="51" t="s">
        <v>283</v>
      </c>
    </row>
    <row r="6" spans="1:11" ht="12.75">
      <c r="A6" s="251" t="s">
        <v>156</v>
      </c>
      <c r="B6" s="265"/>
      <c r="C6" s="265"/>
      <c r="D6" s="265"/>
      <c r="E6" s="265"/>
      <c r="F6" s="265"/>
      <c r="G6" s="265"/>
      <c r="H6" s="265"/>
      <c r="I6" s="313"/>
      <c r="J6" s="313"/>
      <c r="K6" s="314"/>
    </row>
    <row r="7" spans="1:11" ht="12.75">
      <c r="A7" s="233" t="s">
        <v>40</v>
      </c>
      <c r="B7" s="234"/>
      <c r="C7" s="234"/>
      <c r="D7" s="234"/>
      <c r="E7" s="234"/>
      <c r="F7" s="234"/>
      <c r="G7" s="234"/>
      <c r="H7" s="234"/>
      <c r="I7" s="1">
        <v>1</v>
      </c>
      <c r="J7" s="6">
        <v>28065060.464440346</v>
      </c>
      <c r="K7" s="6">
        <v>-70800951</v>
      </c>
    </row>
    <row r="8" spans="1:11" ht="12.75">
      <c r="A8" s="233" t="s">
        <v>41</v>
      </c>
      <c r="B8" s="234"/>
      <c r="C8" s="234"/>
      <c r="D8" s="234"/>
      <c r="E8" s="234"/>
      <c r="F8" s="234"/>
      <c r="G8" s="234"/>
      <c r="H8" s="234"/>
      <c r="I8" s="1">
        <v>2</v>
      </c>
      <c r="J8" s="6">
        <v>43642322.71171059</v>
      </c>
      <c r="K8" s="6">
        <v>42471684</v>
      </c>
    </row>
    <row r="9" spans="1:11" ht="12.75">
      <c r="A9" s="233" t="s">
        <v>42</v>
      </c>
      <c r="B9" s="234"/>
      <c r="C9" s="234"/>
      <c r="D9" s="234"/>
      <c r="E9" s="234"/>
      <c r="F9" s="234"/>
      <c r="G9" s="234"/>
      <c r="H9" s="234"/>
      <c r="I9" s="1">
        <v>3</v>
      </c>
      <c r="J9" s="6"/>
      <c r="K9" s="6"/>
    </row>
    <row r="10" spans="1:11" ht="12.75">
      <c r="A10" s="233" t="s">
        <v>43</v>
      </c>
      <c r="B10" s="234"/>
      <c r="C10" s="234"/>
      <c r="D10" s="234"/>
      <c r="E10" s="234"/>
      <c r="F10" s="234"/>
      <c r="G10" s="234"/>
      <c r="H10" s="234"/>
      <c r="I10" s="1">
        <v>4</v>
      </c>
      <c r="J10" s="6"/>
      <c r="K10" s="6">
        <v>127592326</v>
      </c>
    </row>
    <row r="11" spans="1:11" ht="12.75">
      <c r="A11" s="233" t="s">
        <v>44</v>
      </c>
      <c r="B11" s="234"/>
      <c r="C11" s="234"/>
      <c r="D11" s="234"/>
      <c r="E11" s="234"/>
      <c r="F11" s="234"/>
      <c r="G11" s="234"/>
      <c r="H11" s="234"/>
      <c r="I11" s="1">
        <v>5</v>
      </c>
      <c r="J11" s="6">
        <v>24838847</v>
      </c>
      <c r="K11" s="6">
        <v>63420399</v>
      </c>
    </row>
    <row r="12" spans="1:11" ht="12.75">
      <c r="A12" s="233" t="s">
        <v>51</v>
      </c>
      <c r="B12" s="234"/>
      <c r="C12" s="234"/>
      <c r="D12" s="234"/>
      <c r="E12" s="234"/>
      <c r="F12" s="234"/>
      <c r="G12" s="234"/>
      <c r="H12" s="234"/>
      <c r="I12" s="1">
        <v>6</v>
      </c>
      <c r="J12" s="6">
        <v>38298153</v>
      </c>
      <c r="K12" s="6">
        <f>44864136+8908802</f>
        <v>53772938</v>
      </c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25">
        <v>134844383.17615092</v>
      </c>
      <c r="K13" s="125">
        <f>SUM(K7:K12)</f>
        <v>216456396</v>
      </c>
    </row>
    <row r="14" spans="1:11" ht="12.75">
      <c r="A14" s="233" t="s">
        <v>52</v>
      </c>
      <c r="B14" s="234"/>
      <c r="C14" s="234"/>
      <c r="D14" s="234"/>
      <c r="E14" s="234"/>
      <c r="F14" s="234"/>
      <c r="G14" s="234"/>
      <c r="H14" s="234"/>
      <c r="I14" s="1">
        <v>8</v>
      </c>
      <c r="J14" s="6">
        <v>76705946</v>
      </c>
      <c r="K14" s="6">
        <v>54194052</v>
      </c>
    </row>
    <row r="15" spans="1:11" ht="12.75">
      <c r="A15" s="233" t="s">
        <v>53</v>
      </c>
      <c r="B15" s="234"/>
      <c r="C15" s="234"/>
      <c r="D15" s="234"/>
      <c r="E15" s="234"/>
      <c r="F15" s="234"/>
      <c r="G15" s="234"/>
      <c r="H15" s="234"/>
      <c r="I15" s="1">
        <v>9</v>
      </c>
      <c r="J15" s="6">
        <v>1195054</v>
      </c>
      <c r="K15" s="6"/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6"/>
      <c r="K16" s="6"/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6">
        <v>39856000</v>
      </c>
      <c r="K17" s="6">
        <v>171678047</v>
      </c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25">
        <v>117757000</v>
      </c>
      <c r="K18" s="125">
        <f>SUM(K14:K17)</f>
        <v>225872099</v>
      </c>
    </row>
    <row r="19" spans="1:11" ht="24" customHeight="1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25">
        <v>17087383</v>
      </c>
      <c r="K19" s="125"/>
    </row>
    <row r="20" spans="1:11" ht="21.75" customHeight="1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25"/>
      <c r="K20" s="126">
        <f>K18-K13</f>
        <v>9415703</v>
      </c>
    </row>
    <row r="21" spans="1:11" ht="12.75">
      <c r="A21" s="251" t="s">
        <v>159</v>
      </c>
      <c r="B21" s="265"/>
      <c r="C21" s="265"/>
      <c r="D21" s="265"/>
      <c r="E21" s="265"/>
      <c r="F21" s="265"/>
      <c r="G21" s="265"/>
      <c r="H21" s="265"/>
      <c r="I21" s="313"/>
      <c r="J21" s="313"/>
      <c r="K21" s="314"/>
    </row>
    <row r="22" spans="1:11" ht="12.75">
      <c r="A22" s="233" t="s">
        <v>178</v>
      </c>
      <c r="B22" s="234"/>
      <c r="C22" s="234"/>
      <c r="D22" s="234"/>
      <c r="E22" s="234"/>
      <c r="F22" s="234"/>
      <c r="G22" s="234"/>
      <c r="H22" s="234"/>
      <c r="I22" s="1">
        <v>15</v>
      </c>
      <c r="J22" s="6">
        <v>5091947</v>
      </c>
      <c r="K22" s="6">
        <v>438002</v>
      </c>
    </row>
    <row r="23" spans="1:11" ht="12.75">
      <c r="A23" s="233" t="s">
        <v>179</v>
      </c>
      <c r="B23" s="234"/>
      <c r="C23" s="234"/>
      <c r="D23" s="234"/>
      <c r="E23" s="234"/>
      <c r="F23" s="234"/>
      <c r="G23" s="234"/>
      <c r="H23" s="234"/>
      <c r="I23" s="1">
        <v>16</v>
      </c>
      <c r="J23" s="6">
        <v>31993053</v>
      </c>
      <c r="K23" s="6">
        <v>100000</v>
      </c>
    </row>
    <row r="24" spans="1:11" ht="12.75">
      <c r="A24" s="233" t="s">
        <v>180</v>
      </c>
      <c r="B24" s="234"/>
      <c r="C24" s="234"/>
      <c r="D24" s="234"/>
      <c r="E24" s="234"/>
      <c r="F24" s="234"/>
      <c r="G24" s="234"/>
      <c r="H24" s="234"/>
      <c r="I24" s="1">
        <v>17</v>
      </c>
      <c r="J24" s="6">
        <v>3731000</v>
      </c>
      <c r="K24" s="6">
        <v>3339426</v>
      </c>
    </row>
    <row r="25" spans="1:11" ht="12.75">
      <c r="A25" s="233" t="s">
        <v>181</v>
      </c>
      <c r="B25" s="234"/>
      <c r="C25" s="234"/>
      <c r="D25" s="234"/>
      <c r="E25" s="234"/>
      <c r="F25" s="234"/>
      <c r="G25" s="234"/>
      <c r="H25" s="234"/>
      <c r="I25" s="1">
        <v>18</v>
      </c>
      <c r="J25" s="6"/>
      <c r="K25" s="6">
        <v>15260678</v>
      </c>
    </row>
    <row r="26" spans="1:11" ht="12.75">
      <c r="A26" s="233" t="s">
        <v>182</v>
      </c>
      <c r="B26" s="234"/>
      <c r="C26" s="234"/>
      <c r="D26" s="234"/>
      <c r="E26" s="234"/>
      <c r="F26" s="234"/>
      <c r="G26" s="234"/>
      <c r="H26" s="234"/>
      <c r="I26" s="1">
        <v>19</v>
      </c>
      <c r="J26" s="6">
        <v>6173884</v>
      </c>
      <c r="K26" s="6">
        <v>127492</v>
      </c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25">
        <v>46989884</v>
      </c>
      <c r="K27" s="125">
        <f>SUM(K22:K26)</f>
        <v>19265598</v>
      </c>
    </row>
    <row r="28" spans="1:11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6">
        <v>19401000</v>
      </c>
      <c r="K28" s="6">
        <v>30293164</v>
      </c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6"/>
      <c r="K29" s="6"/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6"/>
      <c r="K30" s="6"/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25">
        <v>19401000</v>
      </c>
      <c r="K31" s="125">
        <f>SUM(K28:K30)</f>
        <v>30293164</v>
      </c>
    </row>
    <row r="32" spans="1:11" ht="21.75" customHeight="1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25">
        <v>27588884</v>
      </c>
      <c r="K32" s="126"/>
    </row>
    <row r="33" spans="1:11" ht="21.75" customHeight="1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25"/>
      <c r="K33" s="126">
        <f>K31-K27</f>
        <v>11027566</v>
      </c>
    </row>
    <row r="34" spans="1:11" ht="12.75">
      <c r="A34" s="251" t="s">
        <v>160</v>
      </c>
      <c r="B34" s="265"/>
      <c r="C34" s="265"/>
      <c r="D34" s="265"/>
      <c r="E34" s="265"/>
      <c r="F34" s="265"/>
      <c r="G34" s="265"/>
      <c r="H34" s="265"/>
      <c r="I34" s="313"/>
      <c r="J34" s="313"/>
      <c r="K34" s="314"/>
    </row>
    <row r="35" spans="1:11" ht="12.75">
      <c r="A35" s="233" t="s">
        <v>174</v>
      </c>
      <c r="B35" s="234"/>
      <c r="C35" s="234"/>
      <c r="D35" s="234"/>
      <c r="E35" s="234"/>
      <c r="F35" s="234"/>
      <c r="G35" s="234"/>
      <c r="H35" s="234"/>
      <c r="I35" s="1">
        <v>27</v>
      </c>
      <c r="J35" s="6"/>
      <c r="K35" s="6">
        <v>0</v>
      </c>
    </row>
    <row r="36" spans="1:11" ht="12.75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6">
        <v>29764000</v>
      </c>
      <c r="K36" s="6">
        <v>24793544</v>
      </c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6"/>
      <c r="K37" s="6">
        <v>1727740</v>
      </c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26">
        <v>29764000</v>
      </c>
      <c r="K38" s="126">
        <f>SUM(K35:K37)</f>
        <v>26521284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6">
        <v>59601000</v>
      </c>
      <c r="K39" s="6">
        <v>36730800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6"/>
      <c r="K40" s="6">
        <v>0</v>
      </c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6">
        <v>11916000</v>
      </c>
      <c r="K41" s="6">
        <v>15953885</v>
      </c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6"/>
      <c r="K42" s="6">
        <v>0</v>
      </c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6">
        <v>973000</v>
      </c>
      <c r="K43" s="6">
        <v>591129</v>
      </c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26">
        <v>72490000</v>
      </c>
      <c r="K44" s="126">
        <f>SUM(K39:K43)</f>
        <v>53275814</v>
      </c>
    </row>
    <row r="45" spans="1:11" ht="24.75" customHeight="1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26"/>
      <c r="K45" s="126"/>
    </row>
    <row r="46" spans="1:11" ht="23.25" customHeight="1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26">
        <v>42726000</v>
      </c>
      <c r="K46" s="126">
        <f>K44-K38</f>
        <v>26754530</v>
      </c>
    </row>
    <row r="47" spans="1:12" ht="12.75">
      <c r="A47" s="233" t="s">
        <v>70</v>
      </c>
      <c r="B47" s="234"/>
      <c r="C47" s="234"/>
      <c r="D47" s="234"/>
      <c r="E47" s="234"/>
      <c r="F47" s="234"/>
      <c r="G47" s="234"/>
      <c r="H47" s="234"/>
      <c r="I47" s="1">
        <v>39</v>
      </c>
      <c r="J47" s="126">
        <v>1950267</v>
      </c>
      <c r="K47" s="126"/>
      <c r="L47" s="101"/>
    </row>
    <row r="48" spans="1:11" ht="12.75">
      <c r="A48" s="233" t="s">
        <v>71</v>
      </c>
      <c r="B48" s="234"/>
      <c r="C48" s="234"/>
      <c r="D48" s="234"/>
      <c r="E48" s="234"/>
      <c r="F48" s="234"/>
      <c r="G48" s="234"/>
      <c r="H48" s="234"/>
      <c r="I48" s="1">
        <v>40</v>
      </c>
      <c r="J48" s="126"/>
      <c r="K48" s="126">
        <f>K46+K33+K20</f>
        <v>47197799</v>
      </c>
    </row>
    <row r="49" spans="1:11" ht="12.75">
      <c r="A49" s="233" t="s">
        <v>161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127">
        <v>105428124</v>
      </c>
      <c r="K49" s="127">
        <v>107378391.18207636</v>
      </c>
    </row>
    <row r="50" spans="1:11" ht="12.75">
      <c r="A50" s="233" t="s">
        <v>175</v>
      </c>
      <c r="B50" s="234"/>
      <c r="C50" s="234"/>
      <c r="D50" s="234"/>
      <c r="E50" s="234"/>
      <c r="F50" s="234"/>
      <c r="G50" s="234"/>
      <c r="H50" s="234"/>
      <c r="I50" s="1">
        <v>42</v>
      </c>
      <c r="J50" s="6">
        <v>1950267</v>
      </c>
      <c r="K50" s="6"/>
    </row>
    <row r="51" spans="1:11" ht="12.75">
      <c r="A51" s="233" t="s">
        <v>176</v>
      </c>
      <c r="B51" s="234"/>
      <c r="C51" s="234"/>
      <c r="D51" s="234"/>
      <c r="E51" s="234"/>
      <c r="F51" s="234"/>
      <c r="G51" s="234"/>
      <c r="H51" s="234"/>
      <c r="I51" s="1">
        <v>43</v>
      </c>
      <c r="J51" s="6">
        <v>0</v>
      </c>
      <c r="K51" s="6">
        <v>47197799</v>
      </c>
    </row>
    <row r="52" spans="1:11" ht="12.75">
      <c r="A52" s="257" t="s">
        <v>177</v>
      </c>
      <c r="B52" s="258"/>
      <c r="C52" s="258"/>
      <c r="D52" s="258"/>
      <c r="E52" s="258"/>
      <c r="F52" s="258"/>
      <c r="G52" s="258"/>
      <c r="H52" s="258"/>
      <c r="I52" s="4">
        <v>44</v>
      </c>
      <c r="J52" s="128">
        <v>107378391.18207636</v>
      </c>
      <c r="K52" s="128">
        <v>60180592</v>
      </c>
    </row>
    <row r="55" ht="12.75">
      <c r="K55" s="101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39:K43 J7:K12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27:K27 J18:K20 J13:K13 J52:K52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7">
      <selection activeCell="A44" sqref="A44:H44"/>
    </sheetView>
  </sheetViews>
  <sheetFormatPr defaultColWidth="9.140625" defaultRowHeight="12.75"/>
  <cols>
    <col min="1" max="16384" width="9.140625" style="38" customWidth="1"/>
  </cols>
  <sheetData>
    <row r="1" spans="1:11" ht="12.75" customHeight="1">
      <c r="A1" s="315" t="s">
        <v>197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20" t="s">
        <v>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319" t="s">
        <v>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33.75">
      <c r="A4" s="317" t="s">
        <v>59</v>
      </c>
      <c r="B4" s="317"/>
      <c r="C4" s="317"/>
      <c r="D4" s="317"/>
      <c r="E4" s="317"/>
      <c r="F4" s="317"/>
      <c r="G4" s="317"/>
      <c r="H4" s="317"/>
      <c r="I4" s="48" t="s">
        <v>279</v>
      </c>
      <c r="J4" s="49" t="s">
        <v>310</v>
      </c>
      <c r="K4" s="49" t="s">
        <v>311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54">
        <v>2</v>
      </c>
      <c r="J5" s="55" t="s">
        <v>282</v>
      </c>
      <c r="K5" s="55" t="s">
        <v>283</v>
      </c>
    </row>
    <row r="6" spans="1:11" ht="12.75">
      <c r="A6" s="251" t="s">
        <v>156</v>
      </c>
      <c r="B6" s="265"/>
      <c r="C6" s="265"/>
      <c r="D6" s="265"/>
      <c r="E6" s="265"/>
      <c r="F6" s="265"/>
      <c r="G6" s="265"/>
      <c r="H6" s="265"/>
      <c r="I6" s="313"/>
      <c r="J6" s="313"/>
      <c r="K6" s="314"/>
    </row>
    <row r="7" spans="1:11" ht="12.75">
      <c r="A7" s="233" t="s">
        <v>199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6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6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6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6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6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46"/>
      <c r="K12" s="39"/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6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6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6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6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6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6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46"/>
      <c r="K19" s="39"/>
    </row>
    <row r="20" spans="1:11" ht="24" customHeight="1">
      <c r="A20" s="230" t="s">
        <v>108</v>
      </c>
      <c r="B20" s="322"/>
      <c r="C20" s="322"/>
      <c r="D20" s="322"/>
      <c r="E20" s="322"/>
      <c r="F20" s="322"/>
      <c r="G20" s="322"/>
      <c r="H20" s="323"/>
      <c r="I20" s="1">
        <v>14</v>
      </c>
      <c r="J20" s="46"/>
      <c r="K20" s="39"/>
    </row>
    <row r="21" spans="1:11" ht="21.75" customHeight="1">
      <c r="A21" s="248" t="s">
        <v>109</v>
      </c>
      <c r="B21" s="324"/>
      <c r="C21" s="324"/>
      <c r="D21" s="324"/>
      <c r="E21" s="324"/>
      <c r="F21" s="324"/>
      <c r="G21" s="324"/>
      <c r="H21" s="325"/>
      <c r="I21" s="1">
        <v>15</v>
      </c>
      <c r="J21" s="46"/>
      <c r="K21" s="39"/>
    </row>
    <row r="22" spans="1:11" ht="12.75">
      <c r="A22" s="251" t="s">
        <v>159</v>
      </c>
      <c r="B22" s="265"/>
      <c r="C22" s="265"/>
      <c r="D22" s="265"/>
      <c r="E22" s="265"/>
      <c r="F22" s="265"/>
      <c r="G22" s="265"/>
      <c r="H22" s="265"/>
      <c r="I22" s="313"/>
      <c r="J22" s="313"/>
      <c r="K22" s="314"/>
    </row>
    <row r="23" spans="1:11" ht="12.75">
      <c r="A23" s="233" t="s">
        <v>165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6"/>
    </row>
    <row r="24" spans="1:11" ht="12.75">
      <c r="A24" s="233" t="s">
        <v>166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6"/>
    </row>
    <row r="25" spans="1:11" ht="12.75">
      <c r="A25" s="233" t="s">
        <v>312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6"/>
    </row>
    <row r="26" spans="1:11" ht="12.75">
      <c r="A26" s="233" t="s">
        <v>313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6"/>
    </row>
    <row r="27" spans="1:11" ht="12.75">
      <c r="A27" s="233" t="s">
        <v>167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6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46"/>
      <c r="K28" s="39"/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6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6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6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46"/>
      <c r="K32" s="39"/>
    </row>
    <row r="33" spans="1:11" ht="27" customHeight="1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46"/>
      <c r="K33" s="39"/>
    </row>
    <row r="34" spans="1:11" ht="24" customHeight="1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46"/>
      <c r="K34" s="39"/>
    </row>
    <row r="35" spans="1:11" ht="12.75">
      <c r="A35" s="251" t="s">
        <v>160</v>
      </c>
      <c r="B35" s="265"/>
      <c r="C35" s="265"/>
      <c r="D35" s="265"/>
      <c r="E35" s="265"/>
      <c r="F35" s="265"/>
      <c r="G35" s="265"/>
      <c r="H35" s="265"/>
      <c r="I35" s="313">
        <v>0</v>
      </c>
      <c r="J35" s="313"/>
      <c r="K35" s="314"/>
    </row>
    <row r="36" spans="1:11" ht="12.75">
      <c r="A36" s="233" t="s">
        <v>174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6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6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6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46"/>
      <c r="K39" s="39"/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6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6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6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6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6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46"/>
      <c r="K45" s="39"/>
    </row>
    <row r="46" spans="1:11" ht="24" customHeight="1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46"/>
      <c r="K46" s="39"/>
    </row>
    <row r="47" spans="1:11" ht="21" customHeight="1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46"/>
      <c r="K47" s="39"/>
    </row>
    <row r="48" spans="1:11" ht="409.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46"/>
      <c r="K48" s="39"/>
    </row>
    <row r="49" spans="1:11" ht="409.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46"/>
      <c r="K49" s="39"/>
    </row>
    <row r="50" spans="1:11" ht="409.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6"/>
    </row>
    <row r="51" spans="1:11" ht="409.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6"/>
    </row>
    <row r="52" spans="1:11" ht="409.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6"/>
    </row>
    <row r="53" spans="1:11" ht="409.5">
      <c r="A53" s="248" t="s">
        <v>177</v>
      </c>
      <c r="B53" s="249"/>
      <c r="C53" s="249"/>
      <c r="D53" s="249"/>
      <c r="E53" s="249"/>
      <c r="F53" s="249"/>
      <c r="G53" s="249"/>
      <c r="H53" s="249"/>
      <c r="I53" s="4">
        <v>45</v>
      </c>
      <c r="J53" s="47"/>
      <c r="K53" s="45"/>
    </row>
    <row r="54" spans="1:11" ht="409.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25" zoomScaleSheetLayoutView="125" zoomScalePageLayoutView="0" workbookViewId="0" topLeftCell="A1">
      <selection activeCell="M7" sqref="M7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15.7109375" style="57" customWidth="1"/>
    <col min="12" max="12" width="11.421875" style="57" bestFit="1" customWidth="1"/>
    <col min="13" max="13" width="11.140625" style="57" bestFit="1" customWidth="1"/>
    <col min="14" max="16384" width="9.140625" style="57" customWidth="1"/>
  </cols>
  <sheetData>
    <row r="1" spans="1:12" ht="12.75">
      <c r="A1" s="332" t="s">
        <v>280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56"/>
    </row>
    <row r="2" spans="1:12" ht="15.75">
      <c r="A2" s="113"/>
      <c r="B2" s="114"/>
      <c r="C2" s="343" t="s">
        <v>281</v>
      </c>
      <c r="D2" s="343"/>
      <c r="E2" s="116">
        <v>43101</v>
      </c>
      <c r="F2" s="115" t="s">
        <v>250</v>
      </c>
      <c r="G2" s="344">
        <v>43465</v>
      </c>
      <c r="H2" s="345"/>
      <c r="I2" s="114"/>
      <c r="J2" s="114"/>
      <c r="K2" s="117"/>
      <c r="L2" s="58"/>
    </row>
    <row r="3" spans="1:11" ht="23.25">
      <c r="A3" s="346" t="s">
        <v>59</v>
      </c>
      <c r="B3" s="346"/>
      <c r="C3" s="346"/>
      <c r="D3" s="346"/>
      <c r="E3" s="346"/>
      <c r="F3" s="346"/>
      <c r="G3" s="346"/>
      <c r="H3" s="346"/>
      <c r="I3" s="59" t="s">
        <v>304</v>
      </c>
      <c r="J3" s="60" t="s">
        <v>150</v>
      </c>
      <c r="K3" s="60" t="s">
        <v>151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62">
        <v>2</v>
      </c>
      <c r="J4" s="61" t="s">
        <v>282</v>
      </c>
      <c r="K4" s="61" t="s">
        <v>283</v>
      </c>
    </row>
    <row r="5" spans="1:11" ht="12.75">
      <c r="A5" s="335" t="s">
        <v>284</v>
      </c>
      <c r="B5" s="336"/>
      <c r="C5" s="336"/>
      <c r="D5" s="336"/>
      <c r="E5" s="336"/>
      <c r="F5" s="336"/>
      <c r="G5" s="336"/>
      <c r="H5" s="336"/>
      <c r="I5" s="32">
        <v>1</v>
      </c>
      <c r="J5" s="6">
        <v>247193050</v>
      </c>
      <c r="K5" s="6">
        <v>247193050</v>
      </c>
    </row>
    <row r="6" spans="1:11" ht="12.75">
      <c r="A6" s="335" t="s">
        <v>285</v>
      </c>
      <c r="B6" s="336"/>
      <c r="C6" s="336"/>
      <c r="D6" s="336"/>
      <c r="E6" s="336"/>
      <c r="F6" s="336"/>
      <c r="G6" s="336"/>
      <c r="H6" s="336"/>
      <c r="I6" s="32">
        <v>2</v>
      </c>
      <c r="J6" s="6">
        <v>87214738</v>
      </c>
      <c r="K6" s="6">
        <v>88235980</v>
      </c>
    </row>
    <row r="7" spans="1:11" ht="12.75">
      <c r="A7" s="335" t="s">
        <v>286</v>
      </c>
      <c r="B7" s="336"/>
      <c r="C7" s="336"/>
      <c r="D7" s="336"/>
      <c r="E7" s="336"/>
      <c r="F7" s="336"/>
      <c r="G7" s="336"/>
      <c r="H7" s="336"/>
      <c r="I7" s="32">
        <v>3</v>
      </c>
      <c r="J7" s="6">
        <v>74860772</v>
      </c>
      <c r="K7" s="6">
        <v>83497921</v>
      </c>
    </row>
    <row r="8" spans="1:11" ht="12.75">
      <c r="A8" s="335" t="s">
        <v>287</v>
      </c>
      <c r="B8" s="336"/>
      <c r="C8" s="336"/>
      <c r="D8" s="336"/>
      <c r="E8" s="336"/>
      <c r="F8" s="336"/>
      <c r="G8" s="336"/>
      <c r="H8" s="336"/>
      <c r="I8" s="32">
        <v>4</v>
      </c>
      <c r="J8" s="6">
        <v>-254040325</v>
      </c>
      <c r="K8" s="6">
        <v>-241240839</v>
      </c>
    </row>
    <row r="9" spans="1:11" ht="12.75">
      <c r="A9" s="335" t="s">
        <v>288</v>
      </c>
      <c r="B9" s="336"/>
      <c r="C9" s="336"/>
      <c r="D9" s="336"/>
      <c r="E9" s="336"/>
      <c r="F9" s="336"/>
      <c r="G9" s="336"/>
      <c r="H9" s="336"/>
      <c r="I9" s="32">
        <v>5</v>
      </c>
      <c r="J9" s="6">
        <v>12364147</v>
      </c>
      <c r="K9" s="6">
        <v>-76443291</v>
      </c>
    </row>
    <row r="10" spans="1:11" ht="12.75">
      <c r="A10" s="335" t="s">
        <v>289</v>
      </c>
      <c r="B10" s="336"/>
      <c r="C10" s="336"/>
      <c r="D10" s="336"/>
      <c r="E10" s="336"/>
      <c r="F10" s="336"/>
      <c r="G10" s="336"/>
      <c r="H10" s="336"/>
      <c r="I10" s="32">
        <v>6</v>
      </c>
      <c r="J10" s="6">
        <v>69402489</v>
      </c>
      <c r="K10" s="6">
        <v>40706979</v>
      </c>
    </row>
    <row r="11" spans="1:11" ht="12.75">
      <c r="A11" s="335" t="s">
        <v>290</v>
      </c>
      <c r="B11" s="336"/>
      <c r="C11" s="336"/>
      <c r="D11" s="336"/>
      <c r="E11" s="336"/>
      <c r="F11" s="336"/>
      <c r="G11" s="336"/>
      <c r="H11" s="336"/>
      <c r="I11" s="32">
        <v>7</v>
      </c>
      <c r="J11" s="33"/>
      <c r="K11" s="33"/>
    </row>
    <row r="12" spans="1:11" ht="12.75">
      <c r="A12" s="335" t="s">
        <v>291</v>
      </c>
      <c r="B12" s="336"/>
      <c r="C12" s="336"/>
      <c r="D12" s="336"/>
      <c r="E12" s="336"/>
      <c r="F12" s="336"/>
      <c r="G12" s="336"/>
      <c r="H12" s="336"/>
      <c r="I12" s="32">
        <v>8</v>
      </c>
      <c r="J12" s="33"/>
      <c r="K12" s="33"/>
    </row>
    <row r="13" spans="1:11" ht="12.75">
      <c r="A13" s="335" t="s">
        <v>292</v>
      </c>
      <c r="B13" s="336"/>
      <c r="C13" s="336"/>
      <c r="D13" s="336"/>
      <c r="E13" s="336"/>
      <c r="F13" s="336"/>
      <c r="G13" s="336"/>
      <c r="H13" s="336"/>
      <c r="I13" s="32">
        <v>9</v>
      </c>
      <c r="J13" s="33"/>
      <c r="K13" s="33"/>
    </row>
    <row r="14" spans="1:12" ht="12.75">
      <c r="A14" s="337" t="s">
        <v>293</v>
      </c>
      <c r="B14" s="338"/>
      <c r="C14" s="338"/>
      <c r="D14" s="338"/>
      <c r="E14" s="338"/>
      <c r="F14" s="338"/>
      <c r="G14" s="338"/>
      <c r="H14" s="338"/>
      <c r="I14" s="32">
        <v>10</v>
      </c>
      <c r="J14" s="125">
        <v>236994871</v>
      </c>
      <c r="K14" s="125">
        <f>SUM(K5:K13)</f>
        <v>141949800</v>
      </c>
      <c r="L14" s="138"/>
    </row>
    <row r="15" spans="1:12" ht="12.75">
      <c r="A15" s="335" t="s">
        <v>294</v>
      </c>
      <c r="B15" s="336"/>
      <c r="C15" s="336"/>
      <c r="D15" s="336"/>
      <c r="E15" s="336"/>
      <c r="F15" s="336"/>
      <c r="G15" s="336"/>
      <c r="H15" s="336"/>
      <c r="I15" s="32">
        <v>11</v>
      </c>
      <c r="J15" s="6">
        <v>-721078</v>
      </c>
      <c r="K15" s="6">
        <v>1816959</v>
      </c>
      <c r="L15" s="138"/>
    </row>
    <row r="16" spans="1:12" ht="12.75">
      <c r="A16" s="335" t="s">
        <v>295</v>
      </c>
      <c r="B16" s="336"/>
      <c r="C16" s="336"/>
      <c r="D16" s="336"/>
      <c r="E16" s="336"/>
      <c r="F16" s="336"/>
      <c r="G16" s="336"/>
      <c r="H16" s="336"/>
      <c r="I16" s="32">
        <v>12</v>
      </c>
      <c r="J16" s="33"/>
      <c r="K16" s="33"/>
      <c r="L16" s="138"/>
    </row>
    <row r="17" spans="1:11" ht="12.75">
      <c r="A17" s="335" t="s">
        <v>296</v>
      </c>
      <c r="B17" s="336"/>
      <c r="C17" s="336"/>
      <c r="D17" s="336"/>
      <c r="E17" s="336"/>
      <c r="F17" s="336"/>
      <c r="G17" s="336"/>
      <c r="H17" s="336"/>
      <c r="I17" s="32">
        <v>13</v>
      </c>
      <c r="J17" s="33"/>
      <c r="K17" s="33"/>
    </row>
    <row r="18" spans="1:11" ht="12.75">
      <c r="A18" s="335" t="s">
        <v>297</v>
      </c>
      <c r="B18" s="336"/>
      <c r="C18" s="336"/>
      <c r="D18" s="336"/>
      <c r="E18" s="336"/>
      <c r="F18" s="336"/>
      <c r="G18" s="336"/>
      <c r="H18" s="336"/>
      <c r="I18" s="32">
        <v>14</v>
      </c>
      <c r="J18" s="33"/>
      <c r="K18" s="33"/>
    </row>
    <row r="19" spans="1:11" ht="12.75">
      <c r="A19" s="335" t="s">
        <v>298</v>
      </c>
      <c r="B19" s="336"/>
      <c r="C19" s="336"/>
      <c r="D19" s="336"/>
      <c r="E19" s="336"/>
      <c r="F19" s="336"/>
      <c r="G19" s="336"/>
      <c r="H19" s="336"/>
      <c r="I19" s="32">
        <v>15</v>
      </c>
      <c r="J19" s="33"/>
      <c r="K19" s="33"/>
    </row>
    <row r="20" spans="1:11" ht="12.75">
      <c r="A20" s="335" t="s">
        <v>299</v>
      </c>
      <c r="B20" s="336"/>
      <c r="C20" s="336"/>
      <c r="D20" s="336"/>
      <c r="E20" s="336"/>
      <c r="F20" s="336"/>
      <c r="G20" s="336"/>
      <c r="H20" s="336"/>
      <c r="I20" s="32">
        <v>16</v>
      </c>
      <c r="J20" s="6">
        <v>13443446</v>
      </c>
      <c r="K20" s="6">
        <f>-96865809+5470</f>
        <v>-96860339</v>
      </c>
    </row>
    <row r="21" spans="1:13" ht="12.75">
      <c r="A21" s="337" t="s">
        <v>300</v>
      </c>
      <c r="B21" s="338"/>
      <c r="C21" s="338"/>
      <c r="D21" s="338"/>
      <c r="E21" s="338"/>
      <c r="F21" s="338"/>
      <c r="G21" s="338"/>
      <c r="H21" s="338"/>
      <c r="I21" s="32">
        <v>17</v>
      </c>
      <c r="J21" s="125">
        <f>J15+J20</f>
        <v>12722368</v>
      </c>
      <c r="K21" s="125">
        <f>SUM(K15:K20)</f>
        <v>-95043380</v>
      </c>
      <c r="L21" s="138"/>
      <c r="M21" s="138"/>
    </row>
    <row r="22" spans="1:13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  <c r="L22" s="138"/>
      <c r="M22" s="138"/>
    </row>
    <row r="23" spans="1:12" ht="12.75">
      <c r="A23" s="326" t="s">
        <v>301</v>
      </c>
      <c r="B23" s="327"/>
      <c r="C23" s="327"/>
      <c r="D23" s="327"/>
      <c r="E23" s="327"/>
      <c r="F23" s="327"/>
      <c r="G23" s="327"/>
      <c r="H23" s="327"/>
      <c r="I23" s="34">
        <v>18</v>
      </c>
      <c r="J23" s="137">
        <v>12721591</v>
      </c>
      <c r="K23" s="137">
        <f>-95050541+5470</f>
        <v>-95045071</v>
      </c>
      <c r="L23" s="138"/>
    </row>
    <row r="24" spans="1:11" ht="17.25" customHeight="1">
      <c r="A24" s="328" t="s">
        <v>302</v>
      </c>
      <c r="B24" s="329"/>
      <c r="C24" s="329"/>
      <c r="D24" s="329"/>
      <c r="E24" s="329"/>
      <c r="F24" s="329"/>
      <c r="G24" s="329"/>
      <c r="H24" s="329"/>
      <c r="I24" s="35">
        <v>19</v>
      </c>
      <c r="J24" s="45">
        <v>777</v>
      </c>
      <c r="K24" s="45">
        <v>1691</v>
      </c>
    </row>
    <row r="25" spans="1:11" ht="30" customHeight="1">
      <c r="A25" s="330" t="s">
        <v>303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51" ht="12.75">
      <c r="K51" s="57">
        <v>0</v>
      </c>
    </row>
    <row r="52" ht="12.75">
      <c r="K52" s="57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2018-02-26T15:35:37Z</cp:lastPrinted>
  <dcterms:created xsi:type="dcterms:W3CDTF">2008-10-17T11:51:54Z</dcterms:created>
  <dcterms:modified xsi:type="dcterms:W3CDTF">2019-02-28T13:31:28Z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